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IPA\Desktop\"/>
    </mc:Choice>
  </mc:AlternateContent>
  <bookViews>
    <workbookView xWindow="0" yWindow="0" windowWidth="25815" windowHeight="11655"/>
  </bookViews>
  <sheets>
    <sheet name="현황조사서(1)_선도" sheetId="4" r:id="rId1"/>
    <sheet name="현황조사서(2)_협업" sheetId="6" r:id="rId2"/>
    <sheet name="취합_0203" sheetId="1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10" i="4" l="1"/>
  <c r="BM9" i="4"/>
  <c r="BM8" i="4"/>
  <c r="BI10" i="4"/>
  <c r="BI9" i="4"/>
  <c r="BI8" i="4"/>
  <c r="BH10" i="4"/>
  <c r="BH9" i="4"/>
  <c r="BH8" i="4"/>
  <c r="BC10" i="4"/>
  <c r="BC9" i="4"/>
  <c r="BC8" i="4"/>
  <c r="AV10" i="4"/>
  <c r="AV9" i="4"/>
  <c r="AV8" i="4"/>
  <c r="AS10" i="4"/>
  <c r="AS9" i="4"/>
  <c r="AS8" i="4"/>
  <c r="AO10" i="4"/>
  <c r="AO9" i="4"/>
  <c r="AN10" i="4"/>
  <c r="AN9" i="4"/>
  <c r="AN8" i="4"/>
  <c r="AH10" i="4"/>
  <c r="AH9" i="4"/>
  <c r="AI9" i="4" s="1"/>
  <c r="AJ9" i="4" s="1"/>
  <c r="AH8" i="4"/>
  <c r="AI8" i="4" s="1"/>
  <c r="AJ8" i="4" s="1"/>
  <c r="AE10" i="4"/>
  <c r="AE9" i="4"/>
  <c r="AE8" i="4"/>
  <c r="AB10" i="4"/>
  <c r="AI10" i="4" s="1"/>
  <c r="AJ10" i="4" s="1"/>
  <c r="AB9" i="4"/>
  <c r="AB8" i="4"/>
  <c r="Y10" i="4"/>
  <c r="Y9" i="4"/>
  <c r="Y8" i="4"/>
  <c r="X10" i="4"/>
  <c r="X9" i="4"/>
  <c r="X8" i="4"/>
  <c r="AO8" i="4" s="1"/>
  <c r="S11" i="4"/>
  <c r="BR11" i="4"/>
  <c r="BQ11" i="4"/>
  <c r="BS11" i="4" s="1"/>
  <c r="BP11" i="4"/>
  <c r="BO11" i="4"/>
  <c r="BN11" i="4"/>
  <c r="BS8" i="4"/>
  <c r="BS9" i="4"/>
  <c r="BS10" i="4"/>
  <c r="BS7" i="4"/>
  <c r="X7" i="4" l="1"/>
  <c r="BL11" i="4" l="1"/>
  <c r="BK11" i="4"/>
  <c r="BI7" i="4"/>
  <c r="BH7" i="4"/>
  <c r="BM11" i="4" l="1"/>
  <c r="BC7" i="4"/>
  <c r="AV7" i="4" l="1"/>
  <c r="AS7" i="4"/>
  <c r="AN7" i="4"/>
  <c r="AO7" i="4" s="1"/>
  <c r="Y7" i="4"/>
  <c r="AH7" i="4"/>
  <c r="AH11" i="4" s="1"/>
  <c r="BJ11" i="4" l="1"/>
  <c r="BG11" i="4"/>
  <c r="BI11" i="4" s="1"/>
  <c r="BB11" i="4"/>
  <c r="AR11" i="4"/>
  <c r="AM11" i="4"/>
  <c r="AG11" i="4"/>
  <c r="AF11" i="4"/>
  <c r="W11" i="4"/>
  <c r="BM7" i="4" l="1"/>
  <c r="BF11" i="4" l="1"/>
  <c r="BE11" i="4"/>
  <c r="BA11" i="4"/>
  <c r="AZ11" i="4"/>
  <c r="AU11" i="4"/>
  <c r="AT11" i="4"/>
  <c r="AV11" i="4" s="1"/>
  <c r="AQ11" i="4"/>
  <c r="AP11" i="4"/>
  <c r="AS11" i="4" s="1"/>
  <c r="AL11" i="4"/>
  <c r="AK11" i="4"/>
  <c r="AN11" i="4" s="1"/>
  <c r="AD11" i="4"/>
  <c r="AA11" i="4"/>
  <c r="Y11" i="4"/>
  <c r="T11" i="4"/>
  <c r="U11" i="4"/>
  <c r="X11" i="4" s="1"/>
  <c r="V11" i="4"/>
  <c r="AC11" i="4"/>
  <c r="Z11" i="4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O11" i="4" l="1"/>
  <c r="BC11" i="4"/>
  <c r="BH11" i="4"/>
  <c r="AB7" i="4"/>
  <c r="AE7" i="4"/>
  <c r="BO8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O31" i="1"/>
  <c r="BO32" i="1"/>
  <c r="BO33" i="1"/>
  <c r="BO34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J8" i="1"/>
  <c r="BK8" i="1"/>
  <c r="BJ9" i="1"/>
  <c r="BK9" i="1"/>
  <c r="BJ10" i="1"/>
  <c r="BK10" i="1"/>
  <c r="BJ11" i="1"/>
  <c r="BK11" i="1"/>
  <c r="BJ12" i="1"/>
  <c r="BK12" i="1"/>
  <c r="BJ13" i="1"/>
  <c r="BK13" i="1"/>
  <c r="BJ14" i="1"/>
  <c r="BK14" i="1"/>
  <c r="BJ15" i="1"/>
  <c r="BK15" i="1"/>
  <c r="BJ16" i="1"/>
  <c r="BK16" i="1"/>
  <c r="BJ17" i="1"/>
  <c r="BK17" i="1"/>
  <c r="BJ18" i="1"/>
  <c r="BK18" i="1"/>
  <c r="BJ19" i="1"/>
  <c r="BK19" i="1"/>
  <c r="BJ20" i="1"/>
  <c r="BK20" i="1"/>
  <c r="BJ21" i="1"/>
  <c r="BK21" i="1"/>
  <c r="BJ22" i="1"/>
  <c r="BK22" i="1"/>
  <c r="BJ23" i="1"/>
  <c r="BK23" i="1"/>
  <c r="BJ24" i="1"/>
  <c r="BK24" i="1"/>
  <c r="BJ25" i="1"/>
  <c r="BK25" i="1"/>
  <c r="BJ26" i="1"/>
  <c r="BK26" i="1"/>
  <c r="BJ27" i="1"/>
  <c r="BK27" i="1"/>
  <c r="BJ28" i="1"/>
  <c r="BK28" i="1"/>
  <c r="BJ29" i="1"/>
  <c r="BK29" i="1"/>
  <c r="BJ30" i="1"/>
  <c r="BK30" i="1"/>
  <c r="BJ31" i="1"/>
  <c r="BK31" i="1"/>
  <c r="BJ32" i="1"/>
  <c r="BK32" i="1"/>
  <c r="BJ33" i="1"/>
  <c r="BK33" i="1"/>
  <c r="BJ34" i="1"/>
  <c r="BK34" i="1"/>
  <c r="BJ35" i="1"/>
  <c r="BK35" i="1"/>
  <c r="BJ36" i="1"/>
  <c r="BK36" i="1"/>
  <c r="BJ37" i="1"/>
  <c r="BK37" i="1"/>
  <c r="BJ38" i="1"/>
  <c r="BK38" i="1"/>
  <c r="BJ39" i="1"/>
  <c r="BK39" i="1"/>
  <c r="BJ40" i="1"/>
  <c r="BK40" i="1"/>
  <c r="BJ41" i="1"/>
  <c r="BK41" i="1"/>
  <c r="BJ42" i="1"/>
  <c r="BK42" i="1"/>
  <c r="BJ43" i="1"/>
  <c r="BK43" i="1"/>
  <c r="BJ44" i="1"/>
  <c r="BK44" i="1"/>
  <c r="BJ45" i="1"/>
  <c r="BK45" i="1"/>
  <c r="BJ46" i="1"/>
  <c r="BK46" i="1"/>
  <c r="BJ47" i="1"/>
  <c r="BK47" i="1"/>
  <c r="BJ48" i="1"/>
  <c r="BK48" i="1"/>
  <c r="BJ49" i="1"/>
  <c r="BK49" i="1"/>
  <c r="BJ50" i="1"/>
  <c r="BK50" i="1"/>
  <c r="BJ51" i="1"/>
  <c r="BK51" i="1"/>
  <c r="BJ52" i="1"/>
  <c r="BK52" i="1"/>
  <c r="BJ53" i="1"/>
  <c r="BK53" i="1"/>
  <c r="BJ54" i="1"/>
  <c r="BK54" i="1"/>
  <c r="BJ55" i="1"/>
  <c r="BK55" i="1"/>
  <c r="BJ56" i="1"/>
  <c r="BK56" i="1"/>
  <c r="BJ57" i="1"/>
  <c r="BK57" i="1"/>
  <c r="BJ58" i="1"/>
  <c r="BK58" i="1"/>
  <c r="BJ59" i="1"/>
  <c r="BK59" i="1"/>
  <c r="BJ60" i="1"/>
  <c r="BK60" i="1"/>
  <c r="BE8" i="1"/>
  <c r="BE9" i="1"/>
  <c r="BE10" i="1"/>
  <c r="BE11" i="1"/>
  <c r="BE12" i="1"/>
  <c r="BE13" i="1"/>
  <c r="BE14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E33" i="1"/>
  <c r="BE34" i="1"/>
  <c r="BE35" i="1"/>
  <c r="BE36" i="1"/>
  <c r="BE37" i="1"/>
  <c r="BE38" i="1"/>
  <c r="BE39" i="1"/>
  <c r="BE40" i="1"/>
  <c r="BE41" i="1"/>
  <c r="BE42" i="1"/>
  <c r="BE43" i="1"/>
  <c r="BE44" i="1"/>
  <c r="BE45" i="1"/>
  <c r="BE46" i="1"/>
  <c r="BE47" i="1"/>
  <c r="BE48" i="1"/>
  <c r="BE49" i="1"/>
  <c r="BE50" i="1"/>
  <c r="BE51" i="1"/>
  <c r="BE52" i="1"/>
  <c r="BE53" i="1"/>
  <c r="BE54" i="1"/>
  <c r="BE55" i="1"/>
  <c r="BE56" i="1"/>
  <c r="BE57" i="1"/>
  <c r="BE58" i="1"/>
  <c r="BE59" i="1"/>
  <c r="BE60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L20" i="1"/>
  <c r="AL22" i="1"/>
  <c r="AL23" i="1"/>
  <c r="AL36" i="1"/>
  <c r="AL38" i="1"/>
  <c r="AL39" i="1"/>
  <c r="AL52" i="1"/>
  <c r="AL54" i="1"/>
  <c r="AL55" i="1"/>
  <c r="AK15" i="1"/>
  <c r="AK17" i="1"/>
  <c r="AK18" i="1"/>
  <c r="AK31" i="1"/>
  <c r="AK33" i="1"/>
  <c r="AK34" i="1"/>
  <c r="AK47" i="1"/>
  <c r="AK49" i="1"/>
  <c r="AK50" i="1"/>
  <c r="AJ8" i="1"/>
  <c r="AL8" i="1" s="1"/>
  <c r="AJ9" i="1"/>
  <c r="AL9" i="1" s="1"/>
  <c r="AJ10" i="1"/>
  <c r="AL10" i="1" s="1"/>
  <c r="AJ11" i="1"/>
  <c r="AL11" i="1" s="1"/>
  <c r="AJ12" i="1"/>
  <c r="AL12" i="1" s="1"/>
  <c r="AJ13" i="1"/>
  <c r="AL13" i="1" s="1"/>
  <c r="AJ14" i="1"/>
  <c r="AL14" i="1" s="1"/>
  <c r="AJ15" i="1"/>
  <c r="AL15" i="1" s="1"/>
  <c r="AJ16" i="1"/>
  <c r="AL16" i="1" s="1"/>
  <c r="AJ17" i="1"/>
  <c r="AL17" i="1" s="1"/>
  <c r="AJ18" i="1"/>
  <c r="AJ19" i="1"/>
  <c r="AJ20" i="1"/>
  <c r="AJ21" i="1"/>
  <c r="AJ22" i="1"/>
  <c r="AJ23" i="1"/>
  <c r="AJ24" i="1"/>
  <c r="AL24" i="1" s="1"/>
  <c r="AJ25" i="1"/>
  <c r="AL25" i="1" s="1"/>
  <c r="AJ26" i="1"/>
  <c r="AL26" i="1" s="1"/>
  <c r="AJ27" i="1"/>
  <c r="AL27" i="1" s="1"/>
  <c r="AJ28" i="1"/>
  <c r="AL28" i="1" s="1"/>
  <c r="AJ29" i="1"/>
  <c r="AL29" i="1" s="1"/>
  <c r="AJ30" i="1"/>
  <c r="AL30" i="1" s="1"/>
  <c r="AJ31" i="1"/>
  <c r="AL31" i="1" s="1"/>
  <c r="AJ32" i="1"/>
  <c r="AL32" i="1" s="1"/>
  <c r="AJ33" i="1"/>
  <c r="AL33" i="1" s="1"/>
  <c r="AJ34" i="1"/>
  <c r="AJ35" i="1"/>
  <c r="AJ36" i="1"/>
  <c r="AJ37" i="1"/>
  <c r="AJ38" i="1"/>
  <c r="AJ39" i="1"/>
  <c r="AJ40" i="1"/>
  <c r="AL40" i="1" s="1"/>
  <c r="AJ41" i="1"/>
  <c r="AL41" i="1" s="1"/>
  <c r="AJ42" i="1"/>
  <c r="AL42" i="1" s="1"/>
  <c r="AJ43" i="1"/>
  <c r="AL43" i="1" s="1"/>
  <c r="AJ44" i="1"/>
  <c r="AL44" i="1" s="1"/>
  <c r="AJ45" i="1"/>
  <c r="AL45" i="1" s="1"/>
  <c r="AJ46" i="1"/>
  <c r="AL46" i="1" s="1"/>
  <c r="AJ47" i="1"/>
  <c r="AL47" i="1" s="1"/>
  <c r="AJ48" i="1"/>
  <c r="AL48" i="1" s="1"/>
  <c r="AJ49" i="1"/>
  <c r="AL49" i="1" s="1"/>
  <c r="AJ50" i="1"/>
  <c r="AJ51" i="1"/>
  <c r="AJ52" i="1"/>
  <c r="AJ53" i="1"/>
  <c r="AJ54" i="1"/>
  <c r="AJ55" i="1"/>
  <c r="AJ56" i="1"/>
  <c r="AL56" i="1" s="1"/>
  <c r="AJ57" i="1"/>
  <c r="AL57" i="1" s="1"/>
  <c r="AJ58" i="1"/>
  <c r="AL58" i="1" s="1"/>
  <c r="AJ59" i="1"/>
  <c r="AL59" i="1" s="1"/>
  <c r="AJ60" i="1"/>
  <c r="AL60" i="1" s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D8" i="1"/>
  <c r="AK8" i="1" s="1"/>
  <c r="AD9" i="1"/>
  <c r="AK9" i="1" s="1"/>
  <c r="AD10" i="1"/>
  <c r="AK10" i="1" s="1"/>
  <c r="AD11" i="1"/>
  <c r="AK11" i="1" s="1"/>
  <c r="AD12" i="1"/>
  <c r="AK12" i="1" s="1"/>
  <c r="AD13" i="1"/>
  <c r="AD14" i="1"/>
  <c r="AK14" i="1" s="1"/>
  <c r="AD15" i="1"/>
  <c r="AD16" i="1"/>
  <c r="AK16" i="1" s="1"/>
  <c r="AD17" i="1"/>
  <c r="AD18" i="1"/>
  <c r="AD19" i="1"/>
  <c r="AK19" i="1" s="1"/>
  <c r="AD20" i="1"/>
  <c r="AK20" i="1" s="1"/>
  <c r="AD21" i="1"/>
  <c r="AK21" i="1" s="1"/>
  <c r="AD22" i="1"/>
  <c r="AK22" i="1" s="1"/>
  <c r="AD23" i="1"/>
  <c r="AK23" i="1" s="1"/>
  <c r="AD24" i="1"/>
  <c r="AK24" i="1" s="1"/>
  <c r="AD25" i="1"/>
  <c r="AK25" i="1" s="1"/>
  <c r="AD26" i="1"/>
  <c r="AK26" i="1" s="1"/>
  <c r="AD27" i="1"/>
  <c r="AK27" i="1" s="1"/>
  <c r="AD28" i="1"/>
  <c r="AK28" i="1" s="1"/>
  <c r="AD29" i="1"/>
  <c r="AD30" i="1"/>
  <c r="AK30" i="1" s="1"/>
  <c r="AD31" i="1"/>
  <c r="AD32" i="1"/>
  <c r="AK32" i="1" s="1"/>
  <c r="AD33" i="1"/>
  <c r="AD34" i="1"/>
  <c r="AD35" i="1"/>
  <c r="AK35" i="1" s="1"/>
  <c r="AD36" i="1"/>
  <c r="AK36" i="1" s="1"/>
  <c r="AD37" i="1"/>
  <c r="AK37" i="1" s="1"/>
  <c r="AD38" i="1"/>
  <c r="AK38" i="1" s="1"/>
  <c r="AD39" i="1"/>
  <c r="AK39" i="1" s="1"/>
  <c r="AD40" i="1"/>
  <c r="AK40" i="1" s="1"/>
  <c r="AD41" i="1"/>
  <c r="AK41" i="1" s="1"/>
  <c r="AD42" i="1"/>
  <c r="AK42" i="1" s="1"/>
  <c r="AD43" i="1"/>
  <c r="AK43" i="1" s="1"/>
  <c r="AD44" i="1"/>
  <c r="AK44" i="1" s="1"/>
  <c r="AD45" i="1"/>
  <c r="AD46" i="1"/>
  <c r="AK46" i="1" s="1"/>
  <c r="AD47" i="1"/>
  <c r="AD48" i="1"/>
  <c r="AK48" i="1" s="1"/>
  <c r="AD49" i="1"/>
  <c r="AD50" i="1"/>
  <c r="AD51" i="1"/>
  <c r="AK51" i="1" s="1"/>
  <c r="AD52" i="1"/>
  <c r="AK52" i="1" s="1"/>
  <c r="AD53" i="1"/>
  <c r="AK53" i="1" s="1"/>
  <c r="AD54" i="1"/>
  <c r="AK54" i="1" s="1"/>
  <c r="AD55" i="1"/>
  <c r="AK55" i="1" s="1"/>
  <c r="AD56" i="1"/>
  <c r="AK56" i="1" s="1"/>
  <c r="AD57" i="1"/>
  <c r="AK57" i="1" s="1"/>
  <c r="AD58" i="1"/>
  <c r="AK58" i="1" s="1"/>
  <c r="AD59" i="1"/>
  <c r="AK59" i="1" s="1"/>
  <c r="AD60" i="1"/>
  <c r="AK60" i="1" s="1"/>
  <c r="Z8" i="1"/>
  <c r="AA8" i="1"/>
  <c r="Z9" i="1"/>
  <c r="AA9" i="1"/>
  <c r="Z10" i="1"/>
  <c r="AA10" i="1"/>
  <c r="Z11" i="1"/>
  <c r="AA11" i="1"/>
  <c r="Z12" i="1"/>
  <c r="AA12" i="1"/>
  <c r="Z13" i="1"/>
  <c r="AA13" i="1"/>
  <c r="Z14" i="1"/>
  <c r="AA14" i="1"/>
  <c r="Z15" i="1"/>
  <c r="AQ15" i="1" s="1"/>
  <c r="AA15" i="1"/>
  <c r="Z16" i="1"/>
  <c r="AQ16" i="1" s="1"/>
  <c r="AA16" i="1"/>
  <c r="Z17" i="1"/>
  <c r="AQ17" i="1" s="1"/>
  <c r="AA17" i="1"/>
  <c r="Z18" i="1"/>
  <c r="AQ18" i="1" s="1"/>
  <c r="AA18" i="1"/>
  <c r="Z19" i="1"/>
  <c r="AQ19" i="1" s="1"/>
  <c r="AA19" i="1"/>
  <c r="Z20" i="1"/>
  <c r="AQ20" i="1" s="1"/>
  <c r="AA20" i="1"/>
  <c r="Z21" i="1"/>
  <c r="AQ21" i="1" s="1"/>
  <c r="AA21" i="1"/>
  <c r="Z22" i="1"/>
  <c r="AQ22" i="1" s="1"/>
  <c r="AA22" i="1"/>
  <c r="Z23" i="1"/>
  <c r="AQ23" i="1" s="1"/>
  <c r="AA23" i="1"/>
  <c r="Z24" i="1"/>
  <c r="AQ24" i="1" s="1"/>
  <c r="AA24" i="1"/>
  <c r="Z25" i="1"/>
  <c r="AQ25" i="1" s="1"/>
  <c r="AA25" i="1"/>
  <c r="Z26" i="1"/>
  <c r="AQ26" i="1" s="1"/>
  <c r="AA26" i="1"/>
  <c r="Z27" i="1"/>
  <c r="AQ27" i="1" s="1"/>
  <c r="AA27" i="1"/>
  <c r="Z28" i="1"/>
  <c r="AQ28" i="1" s="1"/>
  <c r="AA28" i="1"/>
  <c r="Z29" i="1"/>
  <c r="AQ29" i="1" s="1"/>
  <c r="AA29" i="1"/>
  <c r="Z30" i="1"/>
  <c r="AQ30" i="1" s="1"/>
  <c r="AA30" i="1"/>
  <c r="Z31" i="1"/>
  <c r="AQ31" i="1" s="1"/>
  <c r="AA31" i="1"/>
  <c r="Z32" i="1"/>
  <c r="AQ32" i="1" s="1"/>
  <c r="AA32" i="1"/>
  <c r="Z33" i="1"/>
  <c r="AQ33" i="1" s="1"/>
  <c r="AA33" i="1"/>
  <c r="Z34" i="1"/>
  <c r="AQ34" i="1" s="1"/>
  <c r="AA34" i="1"/>
  <c r="Z35" i="1"/>
  <c r="AQ35" i="1" s="1"/>
  <c r="AA35" i="1"/>
  <c r="Z36" i="1"/>
  <c r="AQ36" i="1" s="1"/>
  <c r="AA36" i="1"/>
  <c r="Z37" i="1"/>
  <c r="AQ37" i="1" s="1"/>
  <c r="AA37" i="1"/>
  <c r="Z38" i="1"/>
  <c r="AQ38" i="1" s="1"/>
  <c r="AA38" i="1"/>
  <c r="Z39" i="1"/>
  <c r="AQ39" i="1" s="1"/>
  <c r="AA39" i="1"/>
  <c r="Z40" i="1"/>
  <c r="AQ40" i="1" s="1"/>
  <c r="AA40" i="1"/>
  <c r="Z41" i="1"/>
  <c r="AQ41" i="1" s="1"/>
  <c r="AA41" i="1"/>
  <c r="Z42" i="1"/>
  <c r="AQ42" i="1" s="1"/>
  <c r="AA42" i="1"/>
  <c r="Z43" i="1"/>
  <c r="AQ43" i="1" s="1"/>
  <c r="AA43" i="1"/>
  <c r="Z44" i="1"/>
  <c r="AQ44" i="1" s="1"/>
  <c r="AA44" i="1"/>
  <c r="Z45" i="1"/>
  <c r="AQ45" i="1" s="1"/>
  <c r="AA45" i="1"/>
  <c r="Z46" i="1"/>
  <c r="AQ46" i="1" s="1"/>
  <c r="AA46" i="1"/>
  <c r="Z47" i="1"/>
  <c r="AQ47" i="1" s="1"/>
  <c r="AA47" i="1"/>
  <c r="Z48" i="1"/>
  <c r="AQ48" i="1" s="1"/>
  <c r="AA48" i="1"/>
  <c r="Z49" i="1"/>
  <c r="AQ49" i="1" s="1"/>
  <c r="AA49" i="1"/>
  <c r="Z50" i="1"/>
  <c r="AQ50" i="1" s="1"/>
  <c r="AA50" i="1"/>
  <c r="Z51" i="1"/>
  <c r="AQ51" i="1" s="1"/>
  <c r="AA51" i="1"/>
  <c r="Z52" i="1"/>
  <c r="AQ52" i="1" s="1"/>
  <c r="AA52" i="1"/>
  <c r="Z53" i="1"/>
  <c r="AQ53" i="1" s="1"/>
  <c r="AA53" i="1"/>
  <c r="Z54" i="1"/>
  <c r="AQ54" i="1" s="1"/>
  <c r="AA54" i="1"/>
  <c r="Z55" i="1"/>
  <c r="AQ55" i="1" s="1"/>
  <c r="AA55" i="1"/>
  <c r="Z56" i="1"/>
  <c r="AQ56" i="1" s="1"/>
  <c r="AA56" i="1"/>
  <c r="Z57" i="1"/>
  <c r="AQ57" i="1" s="1"/>
  <c r="AA57" i="1"/>
  <c r="Z58" i="1"/>
  <c r="AQ58" i="1" s="1"/>
  <c r="AA58" i="1"/>
  <c r="Z59" i="1"/>
  <c r="AQ59" i="1" s="1"/>
  <c r="AA59" i="1"/>
  <c r="Z60" i="1"/>
  <c r="AQ60" i="1" s="1"/>
  <c r="AA60" i="1"/>
  <c r="AL53" i="1" l="1"/>
  <c r="AL37" i="1"/>
  <c r="AL21" i="1"/>
  <c r="AL51" i="1"/>
  <c r="AL35" i="1"/>
  <c r="AL19" i="1"/>
  <c r="AK45" i="1"/>
  <c r="AK29" i="1"/>
  <c r="AK13" i="1"/>
  <c r="AL50" i="1"/>
  <c r="AL34" i="1"/>
  <c r="AL18" i="1"/>
  <c r="AB11" i="4"/>
  <c r="AI7" i="4"/>
  <c r="AJ7" i="4" s="1"/>
  <c r="AE11" i="4"/>
  <c r="AV23" i="1"/>
  <c r="AX23" i="1" s="1"/>
  <c r="AI11" i="4" l="1"/>
  <c r="AJ11" i="4"/>
  <c r="AQ14" i="1"/>
  <c r="AP14" i="1"/>
  <c r="AQ13" i="1"/>
  <c r="AP13" i="1"/>
  <c r="AP12" i="1"/>
  <c r="AP11" i="1"/>
  <c r="AQ11" i="1"/>
  <c r="AQ12" i="1" l="1"/>
  <c r="AP10" i="1"/>
  <c r="AQ10" i="1"/>
  <c r="BN9" i="1"/>
  <c r="BO9" i="1" s="1"/>
  <c r="AP9" i="1"/>
  <c r="AQ9" i="1"/>
  <c r="AP8" i="1"/>
  <c r="BO7" i="1"/>
  <c r="BK7" i="1"/>
  <c r="BJ7" i="1"/>
  <c r="BE7" i="1"/>
  <c r="AX7" i="1"/>
  <c r="AU7" i="1"/>
  <c r="AP7" i="1"/>
  <c r="AH7" i="1"/>
  <c r="AJ7" i="1" s="1"/>
  <c r="AL7" i="1" s="1"/>
  <c r="AE7" i="1"/>
  <c r="AG7" i="1" s="1"/>
  <c r="AB7" i="1"/>
  <c r="AD7" i="1" s="1"/>
  <c r="AA7" i="1"/>
  <c r="Z7" i="1"/>
  <c r="AQ7" i="1" s="1"/>
  <c r="AQ8" i="1" l="1"/>
  <c r="AK7" i="1"/>
</calcChain>
</file>

<file path=xl/comments1.xml><?xml version="1.0" encoding="utf-8"?>
<comments xmlns="http://schemas.openxmlformats.org/spreadsheetml/2006/main">
  <authors>
    <author>HP</author>
  </authors>
  <commentList>
    <comment ref="V4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부가가치세과세표준증명원을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기준으로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작성
</t>
        </r>
      </text>
    </comment>
    <comment ref="W4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부가가치세과세표준증명원을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기준으로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작성
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AR3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국민연금사업장가입자명부를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기준으로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</t>
        </r>
      </text>
    </comment>
    <comment ref="Y4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부가가치세과세표준증명원을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기준으로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작성
</t>
        </r>
      </text>
    </comment>
  </commentList>
</comments>
</file>

<file path=xl/sharedStrings.xml><?xml version="1.0" encoding="utf-8"?>
<sst xmlns="http://schemas.openxmlformats.org/spreadsheetml/2006/main" count="1234" uniqueCount="890">
  <si>
    <t>가결산 자료로 입력(2020)</t>
    <phoneticPr fontId="2" type="noConversion"/>
  </si>
  <si>
    <t>No</t>
    <phoneticPr fontId="2" type="noConversion"/>
  </si>
  <si>
    <t>신청기업명</t>
    <phoneticPr fontId="2" type="noConversion"/>
  </si>
  <si>
    <t>주사업장 및 
본사 소재지</t>
    <phoneticPr fontId="2" type="noConversion"/>
  </si>
  <si>
    <t>설립일자
(등본상)</t>
    <phoneticPr fontId="2" type="noConversion"/>
  </si>
  <si>
    <t>사업자등록번호</t>
    <phoneticPr fontId="2" type="noConversion"/>
  </si>
  <si>
    <t>현장평가 장소
주소지</t>
    <phoneticPr fontId="2" type="noConversion"/>
  </si>
  <si>
    <t>본사 주소</t>
    <phoneticPr fontId="2" type="noConversion"/>
  </si>
  <si>
    <t>공장 주소</t>
    <phoneticPr fontId="2" type="noConversion"/>
  </si>
  <si>
    <t>대표자</t>
    <phoneticPr fontId="2" type="noConversion"/>
  </si>
  <si>
    <t>사업 실무(총괄)책임자 (컨텍포인트)</t>
    <phoneticPr fontId="2" type="noConversion"/>
  </si>
  <si>
    <t>표준산업분류코드</t>
    <phoneticPr fontId="2" type="noConversion"/>
  </si>
  <si>
    <t>주력제품</t>
    <phoneticPr fontId="2" type="noConversion"/>
  </si>
  <si>
    <t>매출액(원)</t>
    <phoneticPr fontId="2" type="noConversion"/>
  </si>
  <si>
    <t>수출액(원)</t>
    <phoneticPr fontId="2" type="noConversion"/>
  </si>
  <si>
    <t>R&amp;D투자액(원)</t>
    <phoneticPr fontId="2" type="noConversion"/>
  </si>
  <si>
    <t>상시근로자인원(명)</t>
    <phoneticPr fontId="2" type="noConversion"/>
  </si>
  <si>
    <t>2020
신규고용
인원(명)</t>
    <phoneticPr fontId="2" type="noConversion"/>
  </si>
  <si>
    <t>2020년 신규고용 중 지역청년인재
비중(%)</t>
    <phoneticPr fontId="2" type="noConversion"/>
  </si>
  <si>
    <t>공장 보유유무
현황</t>
    <phoneticPr fontId="2" type="noConversion"/>
  </si>
  <si>
    <t>기업
부설연구소
유무 현황</t>
    <phoneticPr fontId="2" type="noConversion"/>
  </si>
  <si>
    <t>연구전담부서
유무 현황
(부설연구소
 없을 시)</t>
    <phoneticPr fontId="2" type="noConversion"/>
  </si>
  <si>
    <t>특허출원 및 등록(건)</t>
    <phoneticPr fontId="2" type="noConversion"/>
  </si>
  <si>
    <t>지역사회 
공헌 내역</t>
    <phoneticPr fontId="2" type="noConversion"/>
  </si>
  <si>
    <t>R&amp;D전문인력(명)</t>
    <phoneticPr fontId="2" type="noConversion"/>
  </si>
  <si>
    <t>20년 총자산
(원)</t>
    <phoneticPr fontId="2" type="noConversion"/>
  </si>
  <si>
    <t>20년 총부채
(원)</t>
    <phoneticPr fontId="2" type="noConversion"/>
  </si>
  <si>
    <t>20년 총자본
(원)</t>
    <phoneticPr fontId="2" type="noConversion"/>
  </si>
  <si>
    <t>20년 부채비율
(%)</t>
    <phoneticPr fontId="2" type="noConversion"/>
  </si>
  <si>
    <t>이름</t>
    <phoneticPr fontId="2" type="noConversion"/>
  </si>
  <si>
    <t>휴대폰</t>
    <phoneticPr fontId="2" type="noConversion"/>
  </si>
  <si>
    <t>직함</t>
    <phoneticPr fontId="2" type="noConversion"/>
  </si>
  <si>
    <t>사내
연락처</t>
    <phoneticPr fontId="2" type="noConversion"/>
  </si>
  <si>
    <t>팩스</t>
    <phoneticPr fontId="2" type="noConversion"/>
  </si>
  <si>
    <t>이메일</t>
    <phoneticPr fontId="2" type="noConversion"/>
  </si>
  <si>
    <t>3년 평균매출액(원)</t>
    <phoneticPr fontId="2" type="noConversion"/>
  </si>
  <si>
    <t>5년평균
매출액 증가율(%)</t>
    <phoneticPr fontId="2" type="noConversion"/>
  </si>
  <si>
    <t>3년 평균 수출액(직+간)</t>
    <phoneticPr fontId="2" type="noConversion"/>
  </si>
  <si>
    <t>3년 평균매출액 대비 
수출 비중(%)</t>
    <phoneticPr fontId="2" type="noConversion"/>
  </si>
  <si>
    <t>3년 평균 R&amp;D
투자액</t>
    <phoneticPr fontId="2" type="noConversion"/>
  </si>
  <si>
    <t>3년 평균 매출액 대비 R&amp;D 투자비중(%)</t>
    <phoneticPr fontId="2" type="noConversion"/>
  </si>
  <si>
    <t>3년 평균
 고용증가율(%)</t>
    <phoneticPr fontId="2" type="noConversion"/>
  </si>
  <si>
    <t>3년 평균 건수</t>
    <phoneticPr fontId="2" type="noConversion"/>
  </si>
  <si>
    <t>3년 평균 R&amp;D전문인력</t>
    <phoneticPr fontId="2" type="noConversion"/>
  </si>
  <si>
    <t>비중</t>
    <phoneticPr fontId="2" type="noConversion"/>
  </si>
  <si>
    <t>직접수출</t>
    <phoneticPr fontId="2" type="noConversion"/>
  </si>
  <si>
    <t>간접수출</t>
    <phoneticPr fontId="2" type="noConversion"/>
  </si>
  <si>
    <t>소계</t>
    <phoneticPr fontId="2" type="noConversion"/>
  </si>
  <si>
    <t>주력산업</t>
    <phoneticPr fontId="2" type="noConversion"/>
  </si>
  <si>
    <t>㈜래디안</t>
    <phoneticPr fontId="2" type="noConversion"/>
  </si>
  <si>
    <t>강원 춘천시</t>
    <phoneticPr fontId="2" type="noConversion"/>
  </si>
  <si>
    <t>강원 춘천시</t>
    <phoneticPr fontId="2" type="noConversion"/>
  </si>
  <si>
    <t>2002.05.23</t>
    <phoneticPr fontId="2" type="noConversion"/>
  </si>
  <si>
    <t>221-81-21329</t>
    <phoneticPr fontId="2" type="noConversion"/>
  </si>
  <si>
    <t>강원 춘천시 동내면 거두단지1길 31</t>
    <phoneticPr fontId="2" type="noConversion"/>
  </si>
  <si>
    <t>이성은</t>
    <phoneticPr fontId="2" type="noConversion"/>
  </si>
  <si>
    <t>010-2673-1702</t>
    <phoneticPr fontId="2" type="noConversion"/>
  </si>
  <si>
    <t>최은미</t>
    <phoneticPr fontId="2" type="noConversion"/>
  </si>
  <si>
    <t>연구소장</t>
    <phoneticPr fontId="2" type="noConversion"/>
  </si>
  <si>
    <t>033-244-1243</t>
    <phoneticPr fontId="2" type="noConversion"/>
  </si>
  <si>
    <t>010-8797-8570</t>
    <phoneticPr fontId="2" type="noConversion"/>
  </si>
  <si>
    <t>033-244-1367</t>
    <phoneticPr fontId="2" type="noConversion"/>
  </si>
  <si>
    <t>choiem@eradiant.net</t>
    <phoneticPr fontId="2" type="noConversion"/>
  </si>
  <si>
    <t>화장품 제조업</t>
    <phoneticPr fontId="2" type="noConversion"/>
  </si>
  <si>
    <t>유</t>
    <phoneticPr fontId="2" type="noConversion"/>
  </si>
  <si>
    <t>증빙 가능한 내역 간략기재
*~~~~~~~~~~~~~~
*~~~~~~~~~~~~~~</t>
    <phoneticPr fontId="2" type="noConversion"/>
  </si>
  <si>
    <t>㈜화성</t>
    <phoneticPr fontId="2" type="noConversion"/>
  </si>
  <si>
    <t>강원 강릉시</t>
    <phoneticPr fontId="2" type="noConversion"/>
  </si>
  <si>
    <t>1999.04.22</t>
    <phoneticPr fontId="2" type="noConversion"/>
  </si>
  <si>
    <t>226-81-23109</t>
    <phoneticPr fontId="2" type="noConversion"/>
  </si>
  <si>
    <t>강원 강릉시 안현로 152</t>
    <phoneticPr fontId="2" type="noConversion"/>
  </si>
  <si>
    <t>최종두</t>
    <phoneticPr fontId="2" type="noConversion"/>
  </si>
  <si>
    <t>010-8811-6069</t>
    <phoneticPr fontId="2" type="noConversion"/>
  </si>
  <si>
    <t>심상욱</t>
    <phoneticPr fontId="2" type="noConversion"/>
  </si>
  <si>
    <t>선임연구원</t>
    <phoneticPr fontId="2" type="noConversion"/>
  </si>
  <si>
    <t>033-645-002</t>
    <phoneticPr fontId="2" type="noConversion"/>
  </si>
  <si>
    <t>010-8423-2890</t>
    <phoneticPr fontId="2" type="noConversion"/>
  </si>
  <si>
    <t>033-647-7765</t>
    <phoneticPr fontId="2" type="noConversion"/>
  </si>
  <si>
    <t>swsim@hwasung.net</t>
    <phoneticPr fontId="2" type="noConversion"/>
  </si>
  <si>
    <t>과학화 경계시스템</t>
    <phoneticPr fontId="2" type="noConversion"/>
  </si>
  <si>
    <t>-</t>
    <phoneticPr fontId="2" type="noConversion"/>
  </si>
  <si>
    <t>1. 강릉과학산업단지 기업투자 협약
2. 강릉시 재난 지원금 기부
3. 일학습병행제 협약(한국폴리텍대학 강릉캠퍼스)
4. 현장실습학기제(강릉원주대학교)
5. 초록우산 어린이재단 어린이 후원(2014~)</t>
    <phoneticPr fontId="2" type="noConversion"/>
  </si>
  <si>
    <t>㈜하스</t>
    <phoneticPr fontId="2" type="noConversion"/>
  </si>
  <si>
    <t>2008 01.04</t>
    <phoneticPr fontId="2" type="noConversion"/>
  </si>
  <si>
    <t>515-81-33943</t>
    <phoneticPr fontId="2" type="noConversion"/>
  </si>
  <si>
    <t>강원도 강릉시 과학단지로 77-14</t>
    <phoneticPr fontId="2" type="noConversion"/>
  </si>
  <si>
    <t>김용수</t>
    <phoneticPr fontId="2" type="noConversion"/>
  </si>
  <si>
    <t>010-8738-3012</t>
    <phoneticPr fontId="2" type="noConversion"/>
  </si>
  <si>
    <t>임형봉</t>
    <phoneticPr fontId="2" type="noConversion"/>
  </si>
  <si>
    <t>02-2083-1365</t>
    <phoneticPr fontId="2" type="noConversion"/>
  </si>
  <si>
    <t>010-4453-7482</t>
    <phoneticPr fontId="2" type="noConversion"/>
  </si>
  <si>
    <t>02-2083-1366</t>
    <phoneticPr fontId="2" type="noConversion"/>
  </si>
  <si>
    <t>hblim@hassbio.com</t>
    <phoneticPr fontId="2" type="noConversion"/>
  </si>
  <si>
    <t>치과용 세라믹 보철소재</t>
    <phoneticPr fontId="2" type="noConversion"/>
  </si>
  <si>
    <t>강원 홍천군</t>
    <phoneticPr fontId="2" type="noConversion"/>
  </si>
  <si>
    <t>2004.09.01</t>
    <phoneticPr fontId="2" type="noConversion"/>
  </si>
  <si>
    <t>124-86-24506</t>
    <phoneticPr fontId="2" type="noConversion"/>
  </si>
  <si>
    <t>강원 홍천군 남면 흥성길 53</t>
    <phoneticPr fontId="2" type="noConversion"/>
  </si>
  <si>
    <t>박승용</t>
    <phoneticPr fontId="2" type="noConversion"/>
  </si>
  <si>
    <t>010-8864-0519</t>
    <phoneticPr fontId="2" type="noConversion"/>
  </si>
  <si>
    <t>유진균</t>
    <phoneticPr fontId="2" type="noConversion"/>
  </si>
  <si>
    <t>과장</t>
    <phoneticPr fontId="2" type="noConversion"/>
  </si>
  <si>
    <t>033-432-9246</t>
    <phoneticPr fontId="2" type="noConversion"/>
  </si>
  <si>
    <t>010-2701-1712</t>
    <phoneticPr fontId="2" type="noConversion"/>
  </si>
  <si>
    <t>033-436-9247</t>
    <phoneticPr fontId="2" type="noConversion"/>
  </si>
  <si>
    <t>welcome213@sejun.co.kr</t>
    <phoneticPr fontId="2" type="noConversion"/>
  </si>
  <si>
    <t>누룽지, 떡국, 떡볶이</t>
    <phoneticPr fontId="2" type="noConversion"/>
  </si>
  <si>
    <t>무</t>
    <phoneticPr fontId="2" type="noConversion"/>
  </si>
  <si>
    <t>* 사회복지 공동 모금회에 떡국 및 현금 12백만원 상당 기부
* 새홍천로터리 클럽(2012년 ~ 현재)
* 홍천 메디칼 허브 연구소 심의의원(2017~현재)
* 강원중소기업융합중앙회 국제상임이사 (2018~현재)</t>
    <phoneticPr fontId="2" type="noConversion"/>
  </si>
  <si>
    <t>㈜세준에프앤비</t>
    <phoneticPr fontId="2" type="noConversion"/>
  </si>
  <si>
    <t>천연물바이오소재</t>
  </si>
  <si>
    <t>ICT융합헬스</t>
  </si>
  <si>
    <t>세라믹복합신소재</t>
  </si>
  <si>
    <t>항노화메디컬 산업</t>
  </si>
  <si>
    <t>스마트기계 산업</t>
  </si>
  <si>
    <t>나노융합 스마트부품 산업</t>
  </si>
  <si>
    <t>지역</t>
    <phoneticPr fontId="1" type="noConversion"/>
  </si>
  <si>
    <t>강원</t>
    <phoneticPr fontId="1" type="noConversion"/>
  </si>
  <si>
    <t>경남</t>
    <phoneticPr fontId="1" type="noConversion"/>
  </si>
  <si>
    <t>경북</t>
    <phoneticPr fontId="1" type="noConversion"/>
  </si>
  <si>
    <t>C20501</t>
    <phoneticPr fontId="1" type="noConversion"/>
  </si>
  <si>
    <t>C20202</t>
    <phoneticPr fontId="1" type="noConversion"/>
  </si>
  <si>
    <t>C30320</t>
    <phoneticPr fontId="1" type="noConversion"/>
  </si>
  <si>
    <t>C30332</t>
    <phoneticPr fontId="1" type="noConversion"/>
  </si>
  <si>
    <t>친환경융합섬유소재</t>
  </si>
  <si>
    <t>첨단신소재부품가공</t>
  </si>
  <si>
    <t>지능형디지털기기</t>
  </si>
  <si>
    <t>유</t>
    <phoneticPr fontId="1" type="noConversion"/>
  </si>
  <si>
    <t>연구소장</t>
    <phoneticPr fontId="1" type="noConversion"/>
  </si>
  <si>
    <t>차장</t>
    <phoneticPr fontId="1" type="noConversion"/>
  </si>
  <si>
    <t>J58221</t>
    <phoneticPr fontId="1" type="noConversion"/>
  </si>
  <si>
    <t>C27199</t>
    <phoneticPr fontId="1" type="noConversion"/>
  </si>
  <si>
    <t>-</t>
    <phoneticPr fontId="1" type="noConversion"/>
  </si>
  <si>
    <t>수송기기기계소재부품</t>
  </si>
  <si>
    <t>고효율에너지시스템</t>
    <phoneticPr fontId="1" type="noConversion"/>
  </si>
  <si>
    <t>디지털의료헬스케어</t>
    <phoneticPr fontId="1" type="noConversion"/>
  </si>
  <si>
    <t>O</t>
    <phoneticPr fontId="1" type="noConversion"/>
  </si>
  <si>
    <t>과장</t>
    <phoneticPr fontId="1" type="noConversion"/>
  </si>
  <si>
    <t>책임연구원</t>
    <phoneticPr fontId="1" type="noConversion"/>
  </si>
  <si>
    <t>㈜스위코진광</t>
    <phoneticPr fontId="1" type="noConversion"/>
  </si>
  <si>
    <t>전남 나주시 왕곡면 혁신산단 7길, 69</t>
    <phoneticPr fontId="1" type="noConversion"/>
  </si>
  <si>
    <t>293-87-00414</t>
    <phoneticPr fontId="1" type="noConversion"/>
  </si>
  <si>
    <t>최승현</t>
    <phoneticPr fontId="1" type="noConversion"/>
  </si>
  <si>
    <t>010-3328-8732</t>
    <phoneticPr fontId="1" type="noConversion"/>
  </si>
  <si>
    <t>이준희</t>
    <phoneticPr fontId="1" type="noConversion"/>
  </si>
  <si>
    <t>사원</t>
    <phoneticPr fontId="1" type="noConversion"/>
  </si>
  <si>
    <t>061-888-7735</t>
    <phoneticPr fontId="1" type="noConversion"/>
  </si>
  <si>
    <t>010-9288-3647</t>
    <phoneticPr fontId="1" type="noConversion"/>
  </si>
  <si>
    <t>061-888-7736</t>
    <phoneticPr fontId="1" type="noConversion"/>
  </si>
  <si>
    <t>dlwnsgml51@switco.co.kr</t>
    <phoneticPr fontId="1" type="noConversion"/>
  </si>
  <si>
    <t>개폐기, 차단기</t>
    <phoneticPr fontId="1" type="noConversion"/>
  </si>
  <si>
    <t>한국중전기기조합 기술위원장 활동, 나주혁신산단 협의회 개폐기 차단기 이사, 나주전력기자재 에너지밸리 사업협동조합감사, 전기기기산업발전 산업부장관 표창</t>
    <phoneticPr fontId="2" type="noConversion"/>
  </si>
  <si>
    <t>㈜티젠농업회사법인</t>
    <phoneticPr fontId="1" type="noConversion"/>
  </si>
  <si>
    <t>전남 해남군 계곡면 대운길 80-23</t>
    <phoneticPr fontId="1" type="noConversion"/>
  </si>
  <si>
    <t>415-81-46492</t>
    <phoneticPr fontId="1" type="noConversion"/>
  </si>
  <si>
    <t>경기도 용인시 처인구 원삼면 후평로 26번길 27</t>
    <phoneticPr fontId="1" type="noConversion"/>
  </si>
  <si>
    <t>김종태</t>
    <phoneticPr fontId="1" type="noConversion"/>
  </si>
  <si>
    <t>010-5168-3888</t>
    <phoneticPr fontId="1" type="noConversion"/>
  </si>
  <si>
    <t>장승희</t>
    <phoneticPr fontId="1" type="noConversion"/>
  </si>
  <si>
    <t>031-382-1388</t>
    <phoneticPr fontId="1" type="noConversion"/>
  </si>
  <si>
    <t>010-4533-7261</t>
    <phoneticPr fontId="1" type="noConversion"/>
  </si>
  <si>
    <t>031-341-5788</t>
    <phoneticPr fontId="1" type="noConversion"/>
  </si>
  <si>
    <t>drnd@teazen.co.kr</t>
    <phoneticPr fontId="1" type="noConversion"/>
  </si>
  <si>
    <t>콤부차, 보이차, 히비스커스 등</t>
    <phoneticPr fontId="1" type="noConversion"/>
  </si>
  <si>
    <t>해남 새싹보리 및 귀리 걔약재배, 연잎차 등 전남지역 농가 수익 창출 및 수익 공유, 대구코로나 1억원 지원 대학교 장학금 1.2억 등 지역 기부활동, 성실납세 표창 등</t>
    <phoneticPr fontId="1" type="noConversion"/>
  </si>
  <si>
    <t>에이비메디컬㈜</t>
    <phoneticPr fontId="1" type="noConversion"/>
  </si>
  <si>
    <t>전남 장성군 남면 나노산단 5로 6-24</t>
    <phoneticPr fontId="1" type="noConversion"/>
  </si>
  <si>
    <t>409-86-27520</t>
    <phoneticPr fontId="1" type="noConversion"/>
  </si>
  <si>
    <t>김영균</t>
    <phoneticPr fontId="1" type="noConversion"/>
  </si>
  <si>
    <t>010-3666-3288</t>
    <phoneticPr fontId="1" type="noConversion"/>
  </si>
  <si>
    <t>김지수</t>
    <phoneticPr fontId="1" type="noConversion"/>
  </si>
  <si>
    <t>02-6928-5060</t>
    <phoneticPr fontId="1" type="noConversion"/>
  </si>
  <si>
    <t>010-2789-7132</t>
    <phoneticPr fontId="1" type="noConversion"/>
  </si>
  <si>
    <t>02-527-1847</t>
    <phoneticPr fontId="1" type="noConversion"/>
  </si>
  <si>
    <t>grace@abmedical.co.kr</t>
    <phoneticPr fontId="1" type="noConversion"/>
  </si>
  <si>
    <t>진공채혈관, V-Tube</t>
    <phoneticPr fontId="1" type="noConversion"/>
  </si>
  <si>
    <t>전남 및 광주의 제조시설과 인적기반을 통해 사업을 영위, 지역청년 인재 다수 고용, 지역사회 기부활동 추진</t>
    <phoneticPr fontId="2" type="noConversion"/>
  </si>
  <si>
    <t>㈜청진</t>
    <phoneticPr fontId="1" type="noConversion"/>
  </si>
  <si>
    <t>전남 영암군 삼호읍 나불로 201</t>
    <phoneticPr fontId="1" type="noConversion"/>
  </si>
  <si>
    <t>411-81-87943</t>
    <phoneticPr fontId="1" type="noConversion"/>
  </si>
  <si>
    <t>곽근성</t>
    <phoneticPr fontId="1" type="noConversion"/>
  </si>
  <si>
    <t>010-3625-3639</t>
    <phoneticPr fontId="1" type="noConversion"/>
  </si>
  <si>
    <t>김은옥</t>
    <phoneticPr fontId="1" type="noConversion"/>
  </si>
  <si>
    <t>061-463-0090</t>
    <phoneticPr fontId="1" type="noConversion"/>
  </si>
  <si>
    <t>010-8623-3777</t>
    <phoneticPr fontId="1" type="noConversion"/>
  </si>
  <si>
    <t>061-463-0091</t>
    <phoneticPr fontId="1" type="noConversion"/>
  </si>
  <si>
    <t>ch-jin2014@naver.com</t>
    <phoneticPr fontId="1" type="noConversion"/>
  </si>
  <si>
    <t>운송, 산업설비, 선박구성부품</t>
    <phoneticPr fontId="1" type="noConversion"/>
  </si>
  <si>
    <t>목포대학교 취업형학사과정 정기적 채용 및 학생 등록금지급, 법인설립후 국세 지방세 체납없어 성실납세, 청소미화활동 실형, 암투병 환자 위로금 전달 등</t>
    <phoneticPr fontId="1" type="noConversion"/>
  </si>
  <si>
    <t>전기장비제조업</t>
    <phoneticPr fontId="1" type="noConversion"/>
  </si>
  <si>
    <t>C28909</t>
    <phoneticPr fontId="1" type="noConversion"/>
  </si>
  <si>
    <t>제조업</t>
    <phoneticPr fontId="1" type="noConversion"/>
  </si>
  <si>
    <t>과채가공저장처리업</t>
    <phoneticPr fontId="1" type="noConversion"/>
  </si>
  <si>
    <t>기타식료품 제조업</t>
    <phoneticPr fontId="1" type="noConversion"/>
  </si>
  <si>
    <t>㈜락토메이슨</t>
    <phoneticPr fontId="2" type="noConversion"/>
  </si>
  <si>
    <t>경남 진주시 문산읍 월아산로 950번길 13-10</t>
    <phoneticPr fontId="2" type="noConversion"/>
  </si>
  <si>
    <t>2007.11.29</t>
    <phoneticPr fontId="2" type="noConversion"/>
  </si>
  <si>
    <t>617-81-69164</t>
    <phoneticPr fontId="2" type="noConversion"/>
  </si>
  <si>
    <t>손민</t>
    <phoneticPr fontId="2" type="noConversion"/>
  </si>
  <si>
    <t>010-8873-1358</t>
    <phoneticPr fontId="2" type="noConversion"/>
  </si>
  <si>
    <t>김태락</t>
    <phoneticPr fontId="2" type="noConversion"/>
  </si>
  <si>
    <t>055-755-5355</t>
    <phoneticPr fontId="2" type="noConversion"/>
  </si>
  <si>
    <t>010-2045-9635</t>
    <phoneticPr fontId="2" type="noConversion"/>
  </si>
  <si>
    <t>070-4756-4731</t>
    <phoneticPr fontId="2" type="noConversion"/>
  </si>
  <si>
    <t>trkim@lactomason.com</t>
    <phoneticPr fontId="2" type="noConversion"/>
  </si>
  <si>
    <t>프로바이오틱스 원료</t>
    <phoneticPr fontId="2" type="noConversion"/>
  </si>
  <si>
    <t>사랑의 열매 제품 후원 등</t>
    <phoneticPr fontId="2" type="noConversion"/>
  </si>
  <si>
    <t>㈜에코맘의산골이유식 농업회사법인</t>
    <phoneticPr fontId="2" type="noConversion"/>
  </si>
  <si>
    <t>경남 하동군 악양면 정서길 199-8</t>
    <phoneticPr fontId="2" type="noConversion"/>
  </si>
  <si>
    <t>2012.04.17</t>
    <phoneticPr fontId="2" type="noConversion"/>
  </si>
  <si>
    <t>613-81-64930</t>
    <phoneticPr fontId="2" type="noConversion"/>
  </si>
  <si>
    <t>오천호</t>
    <phoneticPr fontId="2" type="noConversion"/>
  </si>
  <si>
    <t>010-9259-4055</t>
    <phoneticPr fontId="2" type="noConversion"/>
  </si>
  <si>
    <t>정연홍</t>
    <phoneticPr fontId="2" type="noConversion"/>
  </si>
  <si>
    <t>부사장</t>
    <phoneticPr fontId="2" type="noConversion"/>
  </si>
  <si>
    <t>010-4400-8051</t>
    <phoneticPr fontId="2" type="noConversion"/>
  </si>
  <si>
    <t>055-884-7463</t>
    <phoneticPr fontId="2" type="noConversion"/>
  </si>
  <si>
    <t>ecomommeal@hanmail.net</t>
    <phoneticPr fontId="2" type="noConversion"/>
  </si>
  <si>
    <t>단계별 영·유아용 이유식</t>
    <phoneticPr fontId="2" type="noConversion"/>
  </si>
  <si>
    <t>이유식 및 사랑의죽 기부
농촌사회공헌인증_농림축산품부
코로나 대구지역 이유식 기부
대한요양병원 영양죽 기부</t>
    <phoneticPr fontId="2" type="noConversion"/>
  </si>
  <si>
    <t>㈜대호아이앤티</t>
    <phoneticPr fontId="2" type="noConversion"/>
  </si>
  <si>
    <t>경남 창원시 마산회원구 자유무역3길 211 표준공장 3호동 5층</t>
    <phoneticPr fontId="2" type="noConversion"/>
  </si>
  <si>
    <t>2009.07.29</t>
    <phoneticPr fontId="2" type="noConversion"/>
  </si>
  <si>
    <t>608-81-77748</t>
    <phoneticPr fontId="2" type="noConversion"/>
  </si>
  <si>
    <t>김한준</t>
    <phoneticPr fontId="2" type="noConversion"/>
  </si>
  <si>
    <t>010-9747-5100</t>
    <phoneticPr fontId="2" type="noConversion"/>
  </si>
  <si>
    <t>박상율</t>
    <phoneticPr fontId="2" type="noConversion"/>
  </si>
  <si>
    <t>실장</t>
    <phoneticPr fontId="2" type="noConversion"/>
  </si>
  <si>
    <t>055-715-2233</t>
    <phoneticPr fontId="2" type="noConversion"/>
  </si>
  <si>
    <t>010-8532-7156</t>
    <phoneticPr fontId="2" type="noConversion"/>
  </si>
  <si>
    <t>psl2@naver.com</t>
    <phoneticPr fontId="2" type="noConversion"/>
  </si>
  <si>
    <t>나노SiC섬유발열체</t>
    <phoneticPr fontId="2" type="noConversion"/>
  </si>
  <si>
    <t>월1회 무료급식소 일손돕기 
봉사활동, 무료급식소 정기후원</t>
    <phoneticPr fontId="2" type="noConversion"/>
  </si>
  <si>
    <t>㈜영케미칼</t>
    <phoneticPr fontId="2" type="noConversion"/>
  </si>
  <si>
    <t>경남 김해시 주촌면 골든루트로 80-93</t>
    <phoneticPr fontId="2" type="noConversion"/>
  </si>
  <si>
    <t>1986.07.01</t>
    <phoneticPr fontId="2" type="noConversion"/>
  </si>
  <si>
    <t>621-81-09170</t>
    <phoneticPr fontId="2" type="noConversion"/>
  </si>
  <si>
    <t>윤한성</t>
    <phoneticPr fontId="2" type="noConversion"/>
  </si>
  <si>
    <t>010-6245-1506</t>
    <phoneticPr fontId="2" type="noConversion"/>
  </si>
  <si>
    <t>박재현</t>
    <phoneticPr fontId="2" type="noConversion"/>
  </si>
  <si>
    <t>차장</t>
    <phoneticPr fontId="2" type="noConversion"/>
  </si>
  <si>
    <t>070-5075-8915</t>
    <phoneticPr fontId="2" type="noConversion"/>
  </si>
  <si>
    <t>010-4513-0889</t>
    <phoneticPr fontId="2" type="noConversion"/>
  </si>
  <si>
    <t>055-314-1361</t>
    <phoneticPr fontId="2" type="noConversion"/>
  </si>
  <si>
    <t>jhpark@youngchemical.co.kr</t>
    <phoneticPr fontId="2" type="noConversion"/>
  </si>
  <si>
    <t>일회용반창고, 밴드류, 드레싱류, 창상피복재,하이드로콜로이드</t>
    <phoneticPr fontId="2" type="noConversion"/>
  </si>
  <si>
    <r>
      <rPr>
        <sz val="10"/>
        <color theme="1"/>
        <rFont val="Segoe UI Symbol"/>
        <family val="1"/>
      </rPr>
      <t>◦</t>
    </r>
    <r>
      <rPr>
        <sz val="10"/>
        <color theme="1"/>
        <rFont val="맑은 고딕"/>
        <family val="3"/>
        <charset val="129"/>
        <scheme val="minor"/>
      </rPr>
      <t xml:space="preserve">(2012.10.5.) : 한국생명의 전화 제품 기부
</t>
    </r>
    <r>
      <rPr>
        <sz val="10"/>
        <color theme="1"/>
        <rFont val="Segoe UI Symbol"/>
        <family val="1"/>
      </rPr>
      <t>◦</t>
    </r>
    <r>
      <rPr>
        <sz val="10"/>
        <color theme="1"/>
        <rFont val="맑은 고딕"/>
        <family val="3"/>
        <charset val="129"/>
        <scheme val="minor"/>
      </rPr>
      <t xml:space="preserve">(2014.11.1.) : 한국 걸스카우트 기부금 기부
</t>
    </r>
    <r>
      <rPr>
        <sz val="10"/>
        <color theme="1"/>
        <rFont val="Segoe UI Symbol"/>
        <family val="1"/>
      </rPr>
      <t>◦</t>
    </r>
    <r>
      <rPr>
        <sz val="10"/>
        <color theme="1"/>
        <rFont val="맑은 고딕"/>
        <family val="3"/>
        <charset val="129"/>
        <scheme val="minor"/>
      </rPr>
      <t xml:space="preserve">(2019.5.17.) : 부산문화재단 기부금 기부
</t>
    </r>
    <r>
      <rPr>
        <sz val="10"/>
        <color theme="1"/>
        <rFont val="Segoe UI Symbol"/>
        <family val="1"/>
      </rPr>
      <t>◦</t>
    </r>
    <r>
      <rPr>
        <sz val="10"/>
        <color theme="1"/>
        <rFont val="맑은 고딕"/>
        <family val="3"/>
        <charset val="129"/>
        <scheme val="minor"/>
      </rPr>
      <t xml:space="preserve">(2020.12.29.) : 양산 통도사 자비원 제품 기부
</t>
    </r>
    <r>
      <rPr>
        <sz val="10"/>
        <color theme="1"/>
        <rFont val="Segoe UI Symbol"/>
        <family val="1"/>
      </rPr>
      <t>◦</t>
    </r>
    <r>
      <rPr>
        <sz val="10"/>
        <color theme="1"/>
        <rFont val="맑은 고딕"/>
        <family val="3"/>
        <charset val="129"/>
        <scheme val="minor"/>
      </rPr>
      <t xml:space="preserve">(2020) : 무지개 밥상가족 기부금 기부
</t>
    </r>
    <r>
      <rPr>
        <sz val="10"/>
        <color theme="1"/>
        <rFont val="Segoe UI Symbol"/>
        <family val="1"/>
      </rPr>
      <t>◦</t>
    </r>
    <r>
      <rPr>
        <sz val="10"/>
        <color theme="1"/>
        <rFont val="맑은 고딕"/>
        <family val="3"/>
        <charset val="129"/>
        <scheme val="minor"/>
      </rPr>
      <t xml:space="preserve">(2020.05.21.) : 부산시 의료진 코로나 응원 반창고 기부
</t>
    </r>
    <r>
      <rPr>
        <sz val="10"/>
        <color theme="1"/>
        <rFont val="Segoe UI Symbol"/>
        <family val="1"/>
      </rPr>
      <t>◦</t>
    </r>
    <r>
      <rPr>
        <sz val="10"/>
        <color theme="1"/>
        <rFont val="맑은 고딕"/>
        <family val="3"/>
        <charset val="129"/>
        <scheme val="minor"/>
      </rPr>
      <t>(2021.05.25.) : 양산 통도사 자비원 제품 기부</t>
    </r>
    <phoneticPr fontId="2" type="noConversion"/>
  </si>
  <si>
    <t>㈜윈텍스</t>
    <phoneticPr fontId="2" type="noConversion"/>
  </si>
  <si>
    <t>경북 구미</t>
    <phoneticPr fontId="2" type="noConversion"/>
  </si>
  <si>
    <t>1999.06.04</t>
    <phoneticPr fontId="2" type="noConversion"/>
  </si>
  <si>
    <t>131-81-49548</t>
    <phoneticPr fontId="2" type="noConversion"/>
  </si>
  <si>
    <t>고인배</t>
    <phoneticPr fontId="2" type="noConversion"/>
  </si>
  <si>
    <t>김기혁</t>
    <phoneticPr fontId="2" type="noConversion"/>
  </si>
  <si>
    <t>책임</t>
    <phoneticPr fontId="2" type="noConversion"/>
  </si>
  <si>
    <t>054-604-5815</t>
    <phoneticPr fontId="2" type="noConversion"/>
  </si>
  <si>
    <t>010-2884-9078</t>
    <phoneticPr fontId="2" type="noConversion"/>
  </si>
  <si>
    <t>kkh@wintex.co.kr</t>
    <phoneticPr fontId="2" type="noConversion"/>
  </si>
  <si>
    <t>Mesh Fabric</t>
    <phoneticPr fontId="2" type="noConversion"/>
  </si>
  <si>
    <t>㈜루소</t>
    <phoneticPr fontId="2" type="noConversion"/>
  </si>
  <si>
    <t>경북 영천</t>
    <phoneticPr fontId="2" type="noConversion"/>
  </si>
  <si>
    <t>2011.02.09</t>
    <phoneticPr fontId="2" type="noConversion"/>
  </si>
  <si>
    <t>502-86-09215</t>
    <phoneticPr fontId="2" type="noConversion"/>
  </si>
  <si>
    <t>김항성</t>
    <phoneticPr fontId="2" type="noConversion"/>
  </si>
  <si>
    <t>서지훈</t>
    <phoneticPr fontId="2" type="noConversion"/>
  </si>
  <si>
    <t>054-336-0209</t>
    <phoneticPr fontId="2" type="noConversion"/>
  </si>
  <si>
    <t>010-6361-6265</t>
    <phoneticPr fontId="2" type="noConversion"/>
  </si>
  <si>
    <t>ghoon@rusork.com</t>
    <phoneticPr fontId="2" type="noConversion"/>
  </si>
  <si>
    <t>PC/ABS Haooogen Free</t>
    <phoneticPr fontId="2" type="noConversion"/>
  </si>
  <si>
    <t>㈜대동에스엠</t>
    <phoneticPr fontId="2" type="noConversion"/>
  </si>
  <si>
    <t>경북 경산</t>
    <phoneticPr fontId="2" type="noConversion"/>
  </si>
  <si>
    <t>2009.06.23</t>
    <phoneticPr fontId="2" type="noConversion"/>
  </si>
  <si>
    <t>503-81-85133</t>
    <phoneticPr fontId="2" type="noConversion"/>
  </si>
  <si>
    <t>강신영</t>
    <phoneticPr fontId="2" type="noConversion"/>
  </si>
  <si>
    <t>허수용</t>
    <phoneticPr fontId="2" type="noConversion"/>
  </si>
  <si>
    <t>상무이사</t>
    <phoneticPr fontId="2" type="noConversion"/>
  </si>
  <si>
    <t>053-593-8233</t>
    <phoneticPr fontId="2" type="noConversion"/>
  </si>
  <si>
    <t>010-8580-5823</t>
    <phoneticPr fontId="2" type="noConversion"/>
  </si>
  <si>
    <t>dedongsm@naver.com</t>
    <phoneticPr fontId="2" type="noConversion"/>
  </si>
  <si>
    <t>EXTN ASSY-RR SIDE</t>
    <phoneticPr fontId="2" type="noConversion"/>
  </si>
  <si>
    <t>지텍(주)</t>
    <phoneticPr fontId="2" type="noConversion"/>
  </si>
  <si>
    <t>경북 김천</t>
    <phoneticPr fontId="2" type="noConversion"/>
  </si>
  <si>
    <t>2001.02.15</t>
    <phoneticPr fontId="2" type="noConversion"/>
  </si>
  <si>
    <t>513-81-21290</t>
    <phoneticPr fontId="2" type="noConversion"/>
  </si>
  <si>
    <t>유해귀</t>
    <phoneticPr fontId="2" type="noConversion"/>
  </si>
  <si>
    <t>박수현</t>
    <phoneticPr fontId="2" type="noConversion"/>
  </si>
  <si>
    <t>이사</t>
    <phoneticPr fontId="2" type="noConversion"/>
  </si>
  <si>
    <t>054-429-8740</t>
    <phoneticPr fontId="2" type="noConversion"/>
  </si>
  <si>
    <t>010-8290-0409</t>
    <phoneticPr fontId="2" type="noConversion"/>
  </si>
  <si>
    <t>suhyoun76@z-tec.co.kr</t>
    <phoneticPr fontId="2" type="noConversion"/>
  </si>
  <si>
    <t>디스플레이 검사장치, 전기자동차 배터리용 충방전기</t>
    <phoneticPr fontId="2" type="noConversion"/>
  </si>
  <si>
    <t>광주</t>
    <phoneticPr fontId="1" type="noConversion"/>
  </si>
  <si>
    <t>㈜비에이에너지</t>
    <phoneticPr fontId="2" type="noConversion"/>
  </si>
  <si>
    <t>광주광역시 북구 첨단연신로 12, B동 2층(연제동)</t>
    <phoneticPr fontId="2" type="noConversion"/>
  </si>
  <si>
    <t>2014.07.01</t>
    <phoneticPr fontId="2" type="noConversion"/>
  </si>
  <si>
    <t>전남 함평군 학교면 동함평산단길 19-17</t>
    <phoneticPr fontId="2" type="noConversion"/>
  </si>
  <si>
    <t>강태영</t>
    <phoneticPr fontId="2" type="noConversion"/>
  </si>
  <si>
    <t>박태준</t>
    <phoneticPr fontId="2" type="noConversion"/>
  </si>
  <si>
    <t>PM</t>
    <phoneticPr fontId="2" type="noConversion"/>
  </si>
  <si>
    <t>062-571-3067</t>
    <phoneticPr fontId="2" type="noConversion"/>
  </si>
  <si>
    <t>010-6327-0869</t>
    <phoneticPr fontId="2" type="noConversion"/>
  </si>
  <si>
    <t>062-571-3068</t>
    <phoneticPr fontId="2" type="noConversion"/>
  </si>
  <si>
    <t>parktaejun.ba@gmail.com</t>
    <phoneticPr fontId="2" type="noConversion"/>
  </si>
  <si>
    <t>ESS안전관리시스템</t>
    <phoneticPr fontId="2" type="noConversion"/>
  </si>
  <si>
    <t>보유</t>
    <phoneticPr fontId="2" type="noConversion"/>
  </si>
  <si>
    <t>㈜조인트리</t>
    <phoneticPr fontId="2" type="noConversion"/>
  </si>
  <si>
    <t>광주광역시 서구 마륵로 28-1(마륵동)</t>
    <phoneticPr fontId="2" type="noConversion"/>
  </si>
  <si>
    <t>2000.12.07</t>
    <phoneticPr fontId="2" type="noConversion"/>
  </si>
  <si>
    <t>광주광역시 동구 중앙로 196번길31-10, 2층 지하</t>
    <phoneticPr fontId="2" type="noConversion"/>
  </si>
  <si>
    <t>김흥중</t>
    <phoneticPr fontId="2" type="noConversion"/>
  </si>
  <si>
    <t>안기도</t>
    <phoneticPr fontId="2" type="noConversion"/>
  </si>
  <si>
    <t>062-230-2545</t>
    <phoneticPr fontId="2" type="noConversion"/>
  </si>
  <si>
    <t>010-9448-3862</t>
    <phoneticPr fontId="2" type="noConversion"/>
  </si>
  <si>
    <t>062-230-2508</t>
    <phoneticPr fontId="2" type="noConversion"/>
  </si>
  <si>
    <t>kdan@jointree.co.kr</t>
    <phoneticPr fontId="2" type="noConversion"/>
  </si>
  <si>
    <t>스마트플랫폼, S/W개발, 정보통신공사</t>
    <phoneticPr fontId="2" type="noConversion"/>
  </si>
  <si>
    <t>㈜링크옵틱스</t>
    <phoneticPr fontId="2" type="noConversion"/>
  </si>
  <si>
    <t>광주광역시 북구 첨단벤처로16번길 3(대촌동)</t>
    <phoneticPr fontId="2" type="noConversion"/>
  </si>
  <si>
    <t>2005.04.02</t>
    <phoneticPr fontId="2" type="noConversion"/>
  </si>
  <si>
    <t>최용원</t>
    <phoneticPr fontId="2" type="noConversion"/>
  </si>
  <si>
    <t>정민주</t>
    <phoneticPr fontId="2" type="noConversion"/>
  </si>
  <si>
    <t>팀장</t>
    <phoneticPr fontId="2" type="noConversion"/>
  </si>
  <si>
    <t>070-4222-0709</t>
    <phoneticPr fontId="2" type="noConversion"/>
  </si>
  <si>
    <t>010-7942-9021</t>
    <phoneticPr fontId="2" type="noConversion"/>
  </si>
  <si>
    <t>062-971-5668</t>
    <phoneticPr fontId="2" type="noConversion"/>
  </si>
  <si>
    <t>jonmingo@linkoptics.com</t>
    <phoneticPr fontId="2" type="noConversion"/>
  </si>
  <si>
    <t>광통신부품 응용기기, 광융합 미용기기, 광융합 의료기기</t>
    <phoneticPr fontId="2" type="noConversion"/>
  </si>
  <si>
    <t>㈜티디엠</t>
    <phoneticPr fontId="2" type="noConversion"/>
  </si>
  <si>
    <t>광주광역시 북구 첨단벤처소로37번길 69(월출동)</t>
    <phoneticPr fontId="2" type="noConversion"/>
  </si>
  <si>
    <t>2009.09.24</t>
    <phoneticPr fontId="2" type="noConversion"/>
  </si>
  <si>
    <t>김선민</t>
    <phoneticPr fontId="2" type="noConversion"/>
  </si>
  <si>
    <t>정민영</t>
    <phoneticPr fontId="2" type="noConversion"/>
  </si>
  <si>
    <t>070-4941-0532</t>
    <phoneticPr fontId="2" type="noConversion"/>
  </si>
  <si>
    <t>010-2038-7122</t>
    <phoneticPr fontId="2" type="noConversion"/>
  </si>
  <si>
    <t>062-971-7461</t>
    <phoneticPr fontId="2" type="noConversion"/>
  </si>
  <si>
    <t>jmy7122@tdmkorea.com</t>
    <phoneticPr fontId="2" type="noConversion"/>
  </si>
  <si>
    <t>정형외과용 임플란트, 수술용기구</t>
    <phoneticPr fontId="2" type="noConversion"/>
  </si>
  <si>
    <t>대구</t>
    <phoneticPr fontId="1" type="noConversion"/>
  </si>
  <si>
    <t>와이제이링크㈜</t>
    <phoneticPr fontId="2" type="noConversion"/>
  </si>
  <si>
    <t>2009.06.16</t>
    <phoneticPr fontId="2" type="noConversion"/>
  </si>
  <si>
    <t>503-81-85074</t>
    <phoneticPr fontId="2" type="noConversion"/>
  </si>
  <si>
    <t>해당없음(글로발강소기업 기지정)</t>
    <phoneticPr fontId="2" type="noConversion"/>
  </si>
  <si>
    <t>대구 달성군 다사읍 세천로1길 110, 와이제이링크㈜</t>
    <phoneticPr fontId="2" type="noConversion"/>
  </si>
  <si>
    <t>박순일</t>
    <phoneticPr fontId="2" type="noConversion"/>
  </si>
  <si>
    <t>010-5031-7070</t>
    <phoneticPr fontId="2" type="noConversion"/>
  </si>
  <si>
    <t>정재훈</t>
    <phoneticPr fontId="2" type="noConversion"/>
  </si>
  <si>
    <t>소장</t>
    <phoneticPr fontId="2" type="noConversion"/>
  </si>
  <si>
    <t>053-592-1723</t>
    <phoneticPr fontId="2" type="noConversion"/>
  </si>
  <si>
    <t>010-9330-4317</t>
    <phoneticPr fontId="2" type="noConversion"/>
  </si>
  <si>
    <t>053-592-1724</t>
    <phoneticPr fontId="2" type="noConversion"/>
  </si>
  <si>
    <t>ohlyes@naver.com</t>
    <phoneticPr fontId="2" type="noConversion"/>
  </si>
  <si>
    <t>SMT 로더/언로더, 레이저마킹기 등의 SMT장비</t>
    <phoneticPr fontId="2" type="noConversion"/>
  </si>
  <si>
    <t>­2018~19년 초록우산어린이재단 각 연도 1,000만원 기부
­초록우산어린이재단 대구지역본부, 임직원 자원봉사(2018~2019년, 8명) : 장난감도서관 내 장난감 세철, 저소득가정 아동을 위한 크리스마스 진행보조</t>
    <phoneticPr fontId="2" type="noConversion"/>
  </si>
  <si>
    <t>대영채비㈜</t>
    <phoneticPr fontId="2" type="noConversion"/>
  </si>
  <si>
    <t>대구광역시 유가읍 테크노순환로 7길 25</t>
    <phoneticPr fontId="2" type="noConversion"/>
  </si>
  <si>
    <t>2016.05.26</t>
    <phoneticPr fontId="2" type="noConversion"/>
  </si>
  <si>
    <t>670-88-00336</t>
    <phoneticPr fontId="2" type="noConversion"/>
  </si>
  <si>
    <t>해당없음(지역스타기업 기지정)</t>
    <phoneticPr fontId="2" type="noConversion"/>
  </si>
  <si>
    <t>정민교</t>
    <phoneticPr fontId="2" type="noConversion"/>
  </si>
  <si>
    <t>053-238-7023</t>
    <phoneticPr fontId="2" type="noConversion"/>
  </si>
  <si>
    <t>조태석</t>
    <phoneticPr fontId="2" type="noConversion"/>
  </si>
  <si>
    <t>053-548-1511</t>
    <phoneticPr fontId="2" type="noConversion"/>
  </si>
  <si>
    <t>010-2820-9980</t>
    <phoneticPr fontId="2" type="noConversion"/>
  </si>
  <si>
    <t>053-238-7099</t>
    <phoneticPr fontId="2" type="noConversion"/>
  </si>
  <si>
    <t>ts.cho@chaevi.co.kr</t>
    <phoneticPr fontId="2" type="noConversion"/>
  </si>
  <si>
    <t>전기차충전기</t>
    <phoneticPr fontId="2" type="noConversion"/>
  </si>
  <si>
    <t>­국립대구과학관 전기차 충전기 전시품 기증(2020년, 1억 5천만원 상당)</t>
    <phoneticPr fontId="2" type="noConversion"/>
  </si>
  <si>
    <t>㈜)파인메딕스</t>
    <phoneticPr fontId="2" type="noConversion"/>
  </si>
  <si>
    <t>대구광역시 동구 율암로 140-9</t>
    <phoneticPr fontId="2" type="noConversion"/>
  </si>
  <si>
    <t>2009.08.01</t>
    <phoneticPr fontId="2" type="noConversion"/>
  </si>
  <si>
    <t>502-86-01324</t>
    <phoneticPr fontId="2" type="noConversion"/>
  </si>
  <si>
    <t>전성우</t>
    <phoneticPr fontId="2" type="noConversion"/>
  </si>
  <si>
    <t>010-5393-5514</t>
    <phoneticPr fontId="2" type="noConversion"/>
  </si>
  <si>
    <t>이태경</t>
    <phoneticPr fontId="2" type="noConversion"/>
  </si>
  <si>
    <t>053-741-8388</t>
    <phoneticPr fontId="2" type="noConversion"/>
  </si>
  <si>
    <t>010-7438-7428</t>
    <phoneticPr fontId="2" type="noConversion"/>
  </si>
  <si>
    <t>053-741-8168</t>
    <phoneticPr fontId="2" type="noConversion"/>
  </si>
  <si>
    <t>lee@finemedix.com</t>
    <phoneticPr fontId="2" type="noConversion"/>
  </si>
  <si>
    <t>내시경 의료기기</t>
    <phoneticPr fontId="2" type="noConversion"/>
  </si>
  <si>
    <t>해당없음</t>
    <phoneticPr fontId="2" type="noConversion"/>
  </si>
  <si>
    <t>㈜삼우농기</t>
    <phoneticPr fontId="2" type="noConversion"/>
  </si>
  <si>
    <t>대구광역시 달서구 성서공단북로 23</t>
    <phoneticPr fontId="2" type="noConversion"/>
  </si>
  <si>
    <t>1997.03.14</t>
    <phoneticPr fontId="2" type="noConversion"/>
  </si>
  <si>
    <t>503-81-33649</t>
    <phoneticPr fontId="2" type="noConversion"/>
  </si>
  <si>
    <t>해당없음(스타기업100 기지정)</t>
    <phoneticPr fontId="2" type="noConversion"/>
  </si>
  <si>
    <t>김필자</t>
    <phoneticPr fontId="2" type="noConversion"/>
  </si>
  <si>
    <t>010-9685-5558</t>
    <phoneticPr fontId="2" type="noConversion"/>
  </si>
  <si>
    <t>임원홍</t>
    <phoneticPr fontId="2" type="noConversion"/>
  </si>
  <si>
    <t>부장</t>
    <phoneticPr fontId="2" type="noConversion"/>
  </si>
  <si>
    <t>053-580-1700</t>
    <phoneticPr fontId="2" type="noConversion"/>
  </si>
  <si>
    <t>010-2688-8130</t>
    <phoneticPr fontId="2" type="noConversion"/>
  </si>
  <si>
    <t>053-588-1703</t>
    <phoneticPr fontId="2" type="noConversion"/>
  </si>
  <si>
    <t>whlim@samwoo-cabin.com</t>
    <phoneticPr fontId="2" type="noConversion"/>
  </si>
  <si>
    <t>트랙터 캐빈, 콤바인 캐빈</t>
    <phoneticPr fontId="2" type="noConversion"/>
  </si>
  <si>
    <t>­법인설립(97년)이래 매년 장애인복지관 등 900만원 상당 후원
· 2021년 달성군장애인복지관 후원물품(472만원 상당) 전달
­대구지체장앤이협회 달성군지회 매년 100원 상당 후원
­재단법인 민송장학회 매년 5,000만원 후원</t>
    <phoneticPr fontId="2" type="noConversion"/>
  </si>
  <si>
    <t>대전</t>
    <phoneticPr fontId="1" type="noConversion"/>
  </si>
  <si>
    <t>원텍㈜</t>
    <phoneticPr fontId="2" type="noConversion"/>
  </si>
  <si>
    <t>대전 유성구 테크노8로 64</t>
    <phoneticPr fontId="2" type="noConversion"/>
  </si>
  <si>
    <t>515-81-15284</t>
    <phoneticPr fontId="2" type="noConversion"/>
  </si>
  <si>
    <t>김종원, 김정현</t>
    <phoneticPr fontId="2" type="noConversion"/>
  </si>
  <si>
    <t>070-7836-6969</t>
    <phoneticPr fontId="2" type="noConversion"/>
  </si>
  <si>
    <t>서영석</t>
    <phoneticPr fontId="2" type="noConversion"/>
  </si>
  <si>
    <t>연구부원장</t>
    <phoneticPr fontId="2" type="noConversion"/>
  </si>
  <si>
    <t>010-3096-0976</t>
    <phoneticPr fontId="2" type="noConversion"/>
  </si>
  <si>
    <t>070-7836-3350</t>
    <phoneticPr fontId="2" type="noConversion"/>
  </si>
  <si>
    <t>physys@wtlaser.com</t>
    <phoneticPr fontId="2" type="noConversion"/>
  </si>
  <si>
    <t>레이저, 초음파 및 고주파 의료기기 등</t>
    <phoneticPr fontId="2" type="noConversion"/>
  </si>
  <si>
    <t>O</t>
    <phoneticPr fontId="2" type="noConversion"/>
  </si>
  <si>
    <t>㈜제노포커스</t>
    <phoneticPr fontId="2" type="noConversion"/>
  </si>
  <si>
    <t>대전시 유성구 테크노1로 65</t>
    <phoneticPr fontId="2" type="noConversion"/>
  </si>
  <si>
    <t>314-81-32185</t>
    <phoneticPr fontId="2" type="noConversion"/>
  </si>
  <si>
    <t>김의중</t>
    <phoneticPr fontId="2" type="noConversion"/>
  </si>
  <si>
    <t>042-862-4483</t>
    <phoneticPr fontId="2" type="noConversion"/>
  </si>
  <si>
    <t>조성보</t>
    <phoneticPr fontId="2" type="noConversion"/>
  </si>
  <si>
    <t>010-3241-8247</t>
    <phoneticPr fontId="2" type="noConversion"/>
  </si>
  <si>
    <t>042-862-4484</t>
    <phoneticPr fontId="2" type="noConversion"/>
  </si>
  <si>
    <t>csb1371@genofocus.com</t>
    <phoneticPr fontId="2" type="noConversion"/>
  </si>
  <si>
    <t>제약용 효소 등</t>
    <phoneticPr fontId="2" type="noConversion"/>
  </si>
  <si>
    <t>㈜제이오텍</t>
    <phoneticPr fontId="2" type="noConversion"/>
  </si>
  <si>
    <t>대전광역시 유성구 테크노2로 153</t>
    <phoneticPr fontId="2" type="noConversion"/>
  </si>
  <si>
    <t>105-81-46727</t>
    <phoneticPr fontId="2" type="noConversion"/>
  </si>
  <si>
    <t>신현주, 김기성</t>
    <phoneticPr fontId="2" type="noConversion"/>
  </si>
  <si>
    <t>042-933-4296</t>
    <phoneticPr fontId="2" type="noConversion"/>
  </si>
  <si>
    <t>손진경</t>
    <phoneticPr fontId="2" type="noConversion"/>
  </si>
  <si>
    <t>042-931-1600</t>
    <phoneticPr fontId="2" type="noConversion"/>
  </si>
  <si>
    <t>sohn@jeiotech.com</t>
    <phoneticPr fontId="2" type="noConversion"/>
  </si>
  <si>
    <t>연구용 실험기기 등</t>
    <phoneticPr fontId="2" type="noConversion"/>
  </si>
  <si>
    <t>㈜켐옵틱스</t>
    <phoneticPr fontId="2" type="noConversion"/>
  </si>
  <si>
    <t>대전광역시 유성구 테크노2로 261</t>
    <phoneticPr fontId="2" type="noConversion"/>
  </si>
  <si>
    <t>314-81-73852</t>
    <phoneticPr fontId="2" type="noConversion"/>
  </si>
  <si>
    <t>이형종</t>
    <phoneticPr fontId="2" type="noConversion"/>
  </si>
  <si>
    <t>042-344-0001</t>
    <phoneticPr fontId="2" type="noConversion"/>
  </si>
  <si>
    <t>이학규</t>
    <phoneticPr fontId="2" type="noConversion"/>
  </si>
  <si>
    <t>042-344-0056</t>
    <phoneticPr fontId="2" type="noConversion"/>
  </si>
  <si>
    <t>hklee@chemoptics.co.kr</t>
    <phoneticPr fontId="2" type="noConversion"/>
  </si>
  <si>
    <t>다채널가변광감쇠기 등</t>
    <phoneticPr fontId="2" type="noConversion"/>
  </si>
  <si>
    <t>부산</t>
    <phoneticPr fontId="1" type="noConversion"/>
  </si>
  <si>
    <t>동양메탈공업㈜</t>
    <phoneticPr fontId="2" type="noConversion"/>
  </si>
  <si>
    <t>2004.11.19</t>
    <phoneticPr fontId="2" type="noConversion"/>
  </si>
  <si>
    <t>603-81-57785</t>
    <phoneticPr fontId="2" type="noConversion"/>
  </si>
  <si>
    <t>부산 사하구 홍티로 139</t>
    <phoneticPr fontId="2" type="noConversion"/>
  </si>
  <si>
    <t>안성진</t>
    <phoneticPr fontId="2" type="noConversion"/>
  </si>
  <si>
    <t>이홍주</t>
    <phoneticPr fontId="2" type="noConversion"/>
  </si>
  <si>
    <t>051-264-0018</t>
    <phoneticPr fontId="2" type="noConversion"/>
  </si>
  <si>
    <t>010-7369-0702</t>
    <phoneticPr fontId="2" type="noConversion"/>
  </si>
  <si>
    <t>051-264-0017</t>
    <phoneticPr fontId="2" type="noConversion"/>
  </si>
  <si>
    <t>h.j.lee@dymint.com</t>
    <phoneticPr fontId="2" type="noConversion"/>
  </si>
  <si>
    <t>유체윤활유 베어링</t>
    <phoneticPr fontId="2" type="noConversion"/>
  </si>
  <si>
    <t>㈜삼보산업</t>
    <phoneticPr fontId="2" type="noConversion"/>
  </si>
  <si>
    <t>1980.03.10</t>
    <phoneticPr fontId="2" type="noConversion"/>
  </si>
  <si>
    <t>606-81-13224</t>
    <phoneticPr fontId="2" type="noConversion"/>
  </si>
  <si>
    <t>부산 사상구 새벽로 215번길 11</t>
    <phoneticPr fontId="2" type="noConversion"/>
  </si>
  <si>
    <t>나무상</t>
    <phoneticPr fontId="2" type="noConversion"/>
  </si>
  <si>
    <t>김성화</t>
    <phoneticPr fontId="2" type="noConversion"/>
  </si>
  <si>
    <t>051-316-2882</t>
    <phoneticPr fontId="2" type="noConversion"/>
  </si>
  <si>
    <t>010-4561-5866</t>
    <phoneticPr fontId="2" type="noConversion"/>
  </si>
  <si>
    <t>051-316-2880</t>
    <phoneticPr fontId="2" type="noConversion"/>
  </si>
  <si>
    <t>sambornd@sambo21.com</t>
    <phoneticPr fontId="2" type="noConversion"/>
  </si>
  <si>
    <t>베벨 감속기</t>
    <phoneticPr fontId="2" type="noConversion"/>
  </si>
  <si>
    <t>터보파워텍㈜</t>
    <phoneticPr fontId="2" type="noConversion"/>
  </si>
  <si>
    <t>1973.10.01</t>
    <phoneticPr fontId="2" type="noConversion"/>
  </si>
  <si>
    <t>603-81-18157</t>
    <phoneticPr fontId="2" type="noConversion"/>
  </si>
  <si>
    <t>부산 사하구 다산로 107</t>
    <phoneticPr fontId="2" type="noConversion"/>
  </si>
  <si>
    <t>정형호</t>
    <phoneticPr fontId="2" type="noConversion"/>
  </si>
  <si>
    <t>손재화</t>
    <phoneticPr fontId="2" type="noConversion"/>
  </si>
  <si>
    <t>책임연구원</t>
    <phoneticPr fontId="2" type="noConversion"/>
  </si>
  <si>
    <t>051-290-4143</t>
    <phoneticPr fontId="2" type="noConversion"/>
  </si>
  <si>
    <t>010-9720-3910</t>
    <phoneticPr fontId="2" type="noConversion"/>
  </si>
  <si>
    <t>051-290-4343</t>
    <phoneticPr fontId="2" type="noConversion"/>
  </si>
  <si>
    <t>sonjh@tpt.co.kr</t>
    <phoneticPr fontId="2" type="noConversion"/>
  </si>
  <si>
    <t>발전 터빈용 부품</t>
    <phoneticPr fontId="2" type="noConversion"/>
  </si>
  <si>
    <t>화진기업㈜</t>
    <phoneticPr fontId="2" type="noConversion"/>
  </si>
  <si>
    <t>2005.07.01</t>
    <phoneticPr fontId="2" type="noConversion"/>
  </si>
  <si>
    <t>606-81-92461</t>
    <phoneticPr fontId="2" type="noConversion"/>
  </si>
  <si>
    <t>부산 강서구 미음산단2로 25</t>
    <phoneticPr fontId="2" type="noConversion"/>
  </si>
  <si>
    <t>경남 김해시 생림면 생림대로669번길 3-3</t>
    <phoneticPr fontId="2" type="noConversion"/>
  </si>
  <si>
    <t>임종석</t>
    <phoneticPr fontId="2" type="noConversion"/>
  </si>
  <si>
    <t>이상민</t>
    <phoneticPr fontId="2" type="noConversion"/>
  </si>
  <si>
    <t>051-974-9480</t>
    <phoneticPr fontId="2" type="noConversion"/>
  </si>
  <si>
    <t>010-3608-4818</t>
    <phoneticPr fontId="2" type="noConversion"/>
  </si>
  <si>
    <t>051-831-9448</t>
    <phoneticPr fontId="2" type="noConversion"/>
  </si>
  <si>
    <t>smlee@hwa-jin.com</t>
    <phoneticPr fontId="2" type="noConversion"/>
  </si>
  <si>
    <t>프레스 스위치, 온도 스위치</t>
    <phoneticPr fontId="2" type="noConversion"/>
  </si>
  <si>
    <t>울산</t>
    <phoneticPr fontId="1" type="noConversion"/>
  </si>
  <si>
    <t>㈜스위코진광</t>
    <phoneticPr fontId="2" type="noConversion"/>
  </si>
  <si>
    <t>전남 나주시 왕곡면 혁신산단 7길, 69</t>
    <phoneticPr fontId="2" type="noConversion"/>
  </si>
  <si>
    <t>293-87-00414</t>
    <phoneticPr fontId="2" type="noConversion"/>
  </si>
  <si>
    <t>최승현</t>
    <phoneticPr fontId="2" type="noConversion"/>
  </si>
  <si>
    <t>010-3328-8732</t>
    <phoneticPr fontId="2" type="noConversion"/>
  </si>
  <si>
    <t>이준희</t>
    <phoneticPr fontId="2" type="noConversion"/>
  </si>
  <si>
    <t>사원</t>
    <phoneticPr fontId="2" type="noConversion"/>
  </si>
  <si>
    <t>061-888-7735</t>
    <phoneticPr fontId="2" type="noConversion"/>
  </si>
  <si>
    <t>010-9288-3647</t>
    <phoneticPr fontId="2" type="noConversion"/>
  </si>
  <si>
    <t>061-888-7736</t>
    <phoneticPr fontId="2" type="noConversion"/>
  </si>
  <si>
    <t>dlwnsgml51@switco.co.kr</t>
    <phoneticPr fontId="2" type="noConversion"/>
  </si>
  <si>
    <t>개폐기, 차단기</t>
    <phoneticPr fontId="2" type="noConversion"/>
  </si>
  <si>
    <t>㈜티젠농업회사법인</t>
    <phoneticPr fontId="2" type="noConversion"/>
  </si>
  <si>
    <t>전남 해남군 계곡면 대운길 80-23</t>
    <phoneticPr fontId="2" type="noConversion"/>
  </si>
  <si>
    <t>415-81-46492</t>
    <phoneticPr fontId="2" type="noConversion"/>
  </si>
  <si>
    <t>경기도 용인시 처인구 원삼면 후평로 26번길 27</t>
    <phoneticPr fontId="2" type="noConversion"/>
  </si>
  <si>
    <t>김종태</t>
    <phoneticPr fontId="2" type="noConversion"/>
  </si>
  <si>
    <t>010-5168-3888</t>
    <phoneticPr fontId="2" type="noConversion"/>
  </si>
  <si>
    <t>장승희</t>
    <phoneticPr fontId="2" type="noConversion"/>
  </si>
  <si>
    <t>031-382-1388</t>
    <phoneticPr fontId="2" type="noConversion"/>
  </si>
  <si>
    <t>010-4533-7261</t>
    <phoneticPr fontId="2" type="noConversion"/>
  </si>
  <si>
    <t>031-341-5788</t>
    <phoneticPr fontId="2" type="noConversion"/>
  </si>
  <si>
    <t>drnd@teazen.co.kr</t>
    <phoneticPr fontId="2" type="noConversion"/>
  </si>
  <si>
    <t>콤부차, 보이차, 히비스커스 등</t>
    <phoneticPr fontId="2" type="noConversion"/>
  </si>
  <si>
    <t>해남 새싹보리 및 귀리 걔약재배, 연잎차 등 전남지역 농가 수익 창출 및 수익 공유, 대구코로나 1억원 지원 대학교 장학금 1.2억 등 지역 기부활동, 성실납세 표창 등</t>
    <phoneticPr fontId="2" type="noConversion"/>
  </si>
  <si>
    <t>에이비메디컬㈜</t>
    <phoneticPr fontId="2" type="noConversion"/>
  </si>
  <si>
    <t>전남 장성군 남면 나노산단 5로 6-24</t>
    <phoneticPr fontId="2" type="noConversion"/>
  </si>
  <si>
    <t>409-86-27520</t>
    <phoneticPr fontId="2" type="noConversion"/>
  </si>
  <si>
    <t>김영균</t>
    <phoneticPr fontId="2" type="noConversion"/>
  </si>
  <si>
    <t>010-3666-3288</t>
    <phoneticPr fontId="2" type="noConversion"/>
  </si>
  <si>
    <t>김지수</t>
    <phoneticPr fontId="2" type="noConversion"/>
  </si>
  <si>
    <t>02-6928-5060</t>
    <phoneticPr fontId="2" type="noConversion"/>
  </si>
  <si>
    <t>010-2789-7132</t>
    <phoneticPr fontId="2" type="noConversion"/>
  </si>
  <si>
    <t>02-527-1847</t>
    <phoneticPr fontId="2" type="noConversion"/>
  </si>
  <si>
    <t>grace@abmedical.co.kr</t>
    <phoneticPr fontId="2" type="noConversion"/>
  </si>
  <si>
    <t>진공채혈관, V-Tube</t>
    <phoneticPr fontId="2" type="noConversion"/>
  </si>
  <si>
    <t>㈜청진</t>
    <phoneticPr fontId="2" type="noConversion"/>
  </si>
  <si>
    <t>전남 영암군 삼호읍 나불로 201</t>
    <phoneticPr fontId="2" type="noConversion"/>
  </si>
  <si>
    <t>411-81-87943</t>
    <phoneticPr fontId="2" type="noConversion"/>
  </si>
  <si>
    <t>곽근성</t>
    <phoneticPr fontId="2" type="noConversion"/>
  </si>
  <si>
    <t>010-3625-3639</t>
    <phoneticPr fontId="2" type="noConversion"/>
  </si>
  <si>
    <t>김은옥</t>
    <phoneticPr fontId="2" type="noConversion"/>
  </si>
  <si>
    <t>061-463-0090</t>
    <phoneticPr fontId="2" type="noConversion"/>
  </si>
  <si>
    <t>010-8623-3777</t>
    <phoneticPr fontId="2" type="noConversion"/>
  </si>
  <si>
    <t>061-463-0091</t>
    <phoneticPr fontId="2" type="noConversion"/>
  </si>
  <si>
    <t>ch-jin2014@naver.com</t>
    <phoneticPr fontId="2" type="noConversion"/>
  </si>
  <si>
    <t>운송, 산업설비, 선박구성부품</t>
    <phoneticPr fontId="2" type="noConversion"/>
  </si>
  <si>
    <t>목포대학교 취업형학사과정 정기적 채용 및 학생 등록금지급, 법인설립후 국세 지방세 체납없어 성실납세, 청소미화활동 실형, 암투병 환자 위로금 전달 등</t>
    <phoneticPr fontId="2" type="noConversion"/>
  </si>
  <si>
    <t>제주</t>
    <phoneticPr fontId="1" type="noConversion"/>
  </si>
  <si>
    <t>㈜대은</t>
    <phoneticPr fontId="2" type="noConversion"/>
  </si>
  <si>
    <t>제주특별자치도 제주시 번영로 233</t>
    <phoneticPr fontId="2" type="noConversion"/>
  </si>
  <si>
    <t>2005.06.01</t>
    <phoneticPr fontId="2" type="noConversion"/>
  </si>
  <si>
    <t>616-81-52184</t>
    <phoneticPr fontId="2" type="noConversion"/>
  </si>
  <si>
    <t>제주특별자치도 제주시 첨단로 213-3 JDC스마트빌딩 303호</t>
    <phoneticPr fontId="2" type="noConversion"/>
  </si>
  <si>
    <t>제주특별자치도 제주시 부록동길 18</t>
    <phoneticPr fontId="2" type="noConversion"/>
  </si>
  <si>
    <t>송기택</t>
    <phoneticPr fontId="2" type="noConversion"/>
  </si>
  <si>
    <t>010-6618-4024</t>
    <phoneticPr fontId="2" type="noConversion"/>
  </si>
  <si>
    <t>김성지</t>
    <phoneticPr fontId="2" type="noConversion"/>
  </si>
  <si>
    <t>064-723-8446</t>
    <phoneticPr fontId="2" type="noConversion"/>
  </si>
  <si>
    <t>010-3068-5669</t>
    <phoneticPr fontId="2" type="noConversion"/>
  </si>
  <si>
    <t>064-726-8446</t>
    <phoneticPr fontId="2" type="noConversion"/>
  </si>
  <si>
    <t>daeeun_rnd@daeeunelec.com</t>
    <phoneticPr fontId="2" type="noConversion"/>
  </si>
  <si>
    <t>태양광발전시스템</t>
    <phoneticPr fontId="2" type="noConversion"/>
  </si>
  <si>
    <t>제주지역 전기차 사용후 배터리 활용 산업생태계 확산 기여</t>
    <phoneticPr fontId="2" type="noConversion"/>
  </si>
  <si>
    <t>유씨엘㈜</t>
    <phoneticPr fontId="2" type="noConversion"/>
  </si>
  <si>
    <t>제주특별자치도 제주시 애월읍 어음 10길 67</t>
    <phoneticPr fontId="2" type="noConversion"/>
  </si>
  <si>
    <t>1990.12.19</t>
    <phoneticPr fontId="2" type="noConversion"/>
  </si>
  <si>
    <t>139-81-20389</t>
    <phoneticPr fontId="2" type="noConversion"/>
  </si>
  <si>
    <t>이지원</t>
    <phoneticPr fontId="2" type="noConversion"/>
  </si>
  <si>
    <t>010-2260-0429</t>
    <phoneticPr fontId="2" type="noConversion"/>
  </si>
  <si>
    <t>문지영</t>
    <phoneticPr fontId="2" type="noConversion"/>
  </si>
  <si>
    <t>064-805-8505</t>
    <phoneticPr fontId="2" type="noConversion"/>
  </si>
  <si>
    <t>010-2697-3907</t>
    <phoneticPr fontId="2" type="noConversion"/>
  </si>
  <si>
    <t>064-805-8506</t>
    <phoneticPr fontId="2" type="noConversion"/>
  </si>
  <si>
    <t>milpaso@e-ucl.co.kr</t>
    <phoneticPr fontId="2" type="noConversion"/>
  </si>
  <si>
    <t>코스메틱</t>
    <phoneticPr fontId="2" type="noConversion"/>
  </si>
  <si>
    <t>제주지역 원물 수확농가 및 기업 간 거래 증가</t>
    <phoneticPr fontId="2" type="noConversion"/>
  </si>
  <si>
    <t>㈜제우스</t>
    <phoneticPr fontId="2" type="noConversion"/>
  </si>
  <si>
    <t>제주특별자치도 제주시 첨단로 175</t>
    <phoneticPr fontId="2" type="noConversion"/>
  </si>
  <si>
    <t>2014.03.01</t>
    <phoneticPr fontId="2" type="noConversion"/>
  </si>
  <si>
    <t>616-86-14036</t>
    <phoneticPr fontId="2" type="noConversion"/>
  </si>
  <si>
    <t>김한상</t>
    <phoneticPr fontId="2" type="noConversion"/>
  </si>
  <si>
    <t>010-5722-7000</t>
    <phoneticPr fontId="2" type="noConversion"/>
  </si>
  <si>
    <t>김병준</t>
    <phoneticPr fontId="2" type="noConversion"/>
  </si>
  <si>
    <t>064-724-0001</t>
    <phoneticPr fontId="2" type="noConversion"/>
  </si>
  <si>
    <t>010-7696-6940</t>
    <phoneticPr fontId="2" type="noConversion"/>
  </si>
  <si>
    <t>064-722-3115</t>
    <phoneticPr fontId="2" type="noConversion"/>
  </si>
  <si>
    <t>plan@jesucorp.com</t>
    <phoneticPr fontId="2" type="noConversion"/>
  </si>
  <si>
    <t>건조과일</t>
    <phoneticPr fontId="2" type="noConversion"/>
  </si>
  <si>
    <t>인재육성 및 일자리창출</t>
    <phoneticPr fontId="2" type="noConversion"/>
  </si>
  <si>
    <t>제주웰빙영농조합법인</t>
    <phoneticPr fontId="2" type="noConversion"/>
  </si>
  <si>
    <t>제주특별자치도 제주시 애월읍 상귀서길 22</t>
    <phoneticPr fontId="2" type="noConversion"/>
  </si>
  <si>
    <t>2005.11.01</t>
    <phoneticPr fontId="2" type="noConversion"/>
  </si>
  <si>
    <t>616-81-53674</t>
    <phoneticPr fontId="2" type="noConversion"/>
  </si>
  <si>
    <t>제주특별자치도 제주시 애월읍 번대동길 65</t>
    <phoneticPr fontId="2" type="noConversion"/>
  </si>
  <si>
    <t>이욱기</t>
    <phoneticPr fontId="2" type="noConversion"/>
  </si>
  <si>
    <t>010-3639-8682</t>
    <phoneticPr fontId="2" type="noConversion"/>
  </si>
  <si>
    <t>송창훈</t>
    <phoneticPr fontId="2" type="noConversion"/>
  </si>
  <si>
    <t>064-742-9949</t>
    <phoneticPr fontId="2" type="noConversion"/>
  </si>
  <si>
    <t>010-9227-6414</t>
    <phoneticPr fontId="2" type="noConversion"/>
  </si>
  <si>
    <t>064-743-9949</t>
    <phoneticPr fontId="2" type="noConversion"/>
  </si>
  <si>
    <t>jejuwellbeing@hanmail.net</t>
    <phoneticPr fontId="2" type="noConversion"/>
  </si>
  <si>
    <t>동물복지유정란</t>
    <phoneticPr fontId="2" type="noConversion"/>
  </si>
  <si>
    <t>우수생 장학금 지급 및 계란나눔 활동</t>
    <phoneticPr fontId="2" type="noConversion"/>
  </si>
  <si>
    <t>충남</t>
    <phoneticPr fontId="1" type="noConversion"/>
  </si>
  <si>
    <t>충남 천안</t>
    <phoneticPr fontId="2" type="noConversion"/>
  </si>
  <si>
    <t xml:space="preserve">충남 아산시 </t>
    <phoneticPr fontId="2" type="noConversion"/>
  </si>
  <si>
    <t xml:space="preserve"> C25123</t>
    <phoneticPr fontId="1" type="noConversion"/>
  </si>
  <si>
    <t>C20499, 28114. 26212</t>
    <phoneticPr fontId="1" type="noConversion"/>
  </si>
  <si>
    <t>C26112</t>
    <phoneticPr fontId="1" type="noConversion"/>
  </si>
  <si>
    <t>친환경 모빌리티산업</t>
    <phoneticPr fontId="1" type="noConversion"/>
  </si>
  <si>
    <t>차세대 디스플레이산업</t>
    <phoneticPr fontId="1" type="noConversion"/>
  </si>
  <si>
    <t>ㅇ</t>
    <phoneticPr fontId="2" type="noConversion"/>
  </si>
  <si>
    <t>㈜엠프로텍</t>
    <phoneticPr fontId="2" type="noConversion"/>
  </si>
  <si>
    <t>125-81-61737</t>
    <phoneticPr fontId="2" type="noConversion"/>
  </si>
  <si>
    <t>충청남도 천안시 서북구 입장면 섶머리2길 12-49</t>
    <phoneticPr fontId="2" type="noConversion"/>
  </si>
  <si>
    <t>김성진</t>
    <phoneticPr fontId="2" type="noConversion"/>
  </si>
  <si>
    <t>강형호</t>
    <phoneticPr fontId="2" type="noConversion"/>
  </si>
  <si>
    <t>031-663-5745 (010-5530-0427)</t>
    <phoneticPr fontId="2" type="noConversion"/>
  </si>
  <si>
    <t>hkk68@mprotek.com</t>
    <phoneticPr fontId="2" type="noConversion"/>
  </si>
  <si>
    <t>터빈 휠, 샤프트 등</t>
    <phoneticPr fontId="2" type="noConversion"/>
  </si>
  <si>
    <t>㈜발맥스기술</t>
    <phoneticPr fontId="2" type="noConversion"/>
  </si>
  <si>
    <t>138-81-46616</t>
    <phoneticPr fontId="2" type="noConversion"/>
  </si>
  <si>
    <t>충남 아산시 둔포면 아산밸리로 387번길 10</t>
    <phoneticPr fontId="2" type="noConversion"/>
  </si>
  <si>
    <t>김일환</t>
    <phoneticPr fontId="2" type="noConversion"/>
  </si>
  <si>
    <t>정태화</t>
    <phoneticPr fontId="2" type="noConversion"/>
  </si>
  <si>
    <t>070-4707-9305 (010-5909-6493)</t>
    <phoneticPr fontId="2" type="noConversion"/>
  </si>
  <si>
    <t>jeongthwa@valmax.co.kr</t>
    <phoneticPr fontId="2" type="noConversion"/>
  </si>
  <si>
    <t>FGSS(가스연료공급시스템), 수소충전소, Analyzer System(성분분석시스템)</t>
    <phoneticPr fontId="2" type="noConversion"/>
  </si>
  <si>
    <t>㈜엘케이켐</t>
    <phoneticPr fontId="2" type="noConversion"/>
  </si>
  <si>
    <t>312-81-94768</t>
    <phoneticPr fontId="2" type="noConversion"/>
  </si>
  <si>
    <t>충남 천안시 서북구 성거읍 성거길 228-17</t>
    <phoneticPr fontId="2" type="noConversion"/>
  </si>
  <si>
    <t>이창엽</t>
    <phoneticPr fontId="2" type="noConversion"/>
  </si>
  <si>
    <t>고승환</t>
    <phoneticPr fontId="2" type="noConversion"/>
  </si>
  <si>
    <t>041-585-0530(010-9172-1042)</t>
    <phoneticPr fontId="2" type="noConversion"/>
  </si>
  <si>
    <t>bkchem@hanmail.net</t>
    <phoneticPr fontId="2" type="noConversion"/>
  </si>
  <si>
    <t>반도체 및 디스플레이용, 전구체 및 리간드</t>
    <phoneticPr fontId="2" type="noConversion"/>
  </si>
  <si>
    <t>㈜엘디티</t>
    <phoneticPr fontId="2" type="noConversion"/>
  </si>
  <si>
    <t>301-81-31797</t>
    <phoneticPr fontId="2" type="noConversion"/>
  </si>
  <si>
    <t>충남 천안시 서북구 한들1로 126-33</t>
    <phoneticPr fontId="2" type="noConversion"/>
  </si>
  <si>
    <t>정재천</t>
    <phoneticPr fontId="2" type="noConversion"/>
  </si>
  <si>
    <t>나대식</t>
    <phoneticPr fontId="2" type="noConversion"/>
  </si>
  <si>
    <t>수석연구원</t>
    <phoneticPr fontId="2" type="noConversion"/>
  </si>
  <si>
    <t>041-520-7371(010-3403-6812)</t>
    <phoneticPr fontId="2" type="noConversion"/>
  </si>
  <si>
    <t>dsna@ldt.co.kr</t>
    <phoneticPr fontId="2" type="noConversion"/>
  </si>
  <si>
    <t>PMOLED 구동IC</t>
    <phoneticPr fontId="2" type="noConversion"/>
  </si>
  <si>
    <t>충북</t>
    <phoneticPr fontId="1" type="noConversion"/>
  </si>
  <si>
    <t>새한㈜</t>
    <phoneticPr fontId="2" type="noConversion"/>
  </si>
  <si>
    <t>303-81-01912</t>
    <phoneticPr fontId="2" type="noConversion"/>
  </si>
  <si>
    <t>충북 충주시 충주호수로 276</t>
    <phoneticPr fontId="2" type="noConversion"/>
  </si>
  <si>
    <t>정순일</t>
    <phoneticPr fontId="2" type="noConversion"/>
  </si>
  <si>
    <t>황인중</t>
    <phoneticPr fontId="2" type="noConversion"/>
  </si>
  <si>
    <t>070-4370-3785</t>
    <phoneticPr fontId="2" type="noConversion"/>
  </si>
  <si>
    <t>in106@naver.com</t>
    <phoneticPr fontId="2" type="noConversion"/>
  </si>
  <si>
    <t>가구부자재</t>
    <phoneticPr fontId="2" type="noConversion"/>
  </si>
  <si>
    <t>충북도내 유수의 기업 및 대학과 협력체계를 구축하여 공동 R&amp;D 개발로 뿌리기술 기업의 위기 극복과 경쟁략 강화를 통해 매출확대와 고용창출에 노력을 기함</t>
    <phoneticPr fontId="2" type="noConversion"/>
  </si>
  <si>
    <t>㈜코엠에스</t>
    <phoneticPr fontId="2" type="noConversion"/>
  </si>
  <si>
    <t>317-81-01677</t>
    <phoneticPr fontId="2" type="noConversion"/>
  </si>
  <si>
    <t>청주시 흥덕구 공단로98번길 77</t>
    <phoneticPr fontId="2" type="noConversion"/>
  </si>
  <si>
    <t>황선오</t>
    <phoneticPr fontId="2" type="noConversion"/>
  </si>
  <si>
    <t>이경윤</t>
    <phoneticPr fontId="2" type="noConversion"/>
  </si>
  <si>
    <t>043-212-2257</t>
    <phoneticPr fontId="2" type="noConversion"/>
  </si>
  <si>
    <t>010-2410-3848</t>
    <phoneticPr fontId="2" type="noConversion"/>
  </si>
  <si>
    <t>leeky@co-ms.co.kr</t>
    <phoneticPr fontId="2" type="noConversion"/>
  </si>
  <si>
    <t>로봇자동화전기검사장비</t>
    <phoneticPr fontId="2" type="noConversion"/>
  </si>
  <si>
    <t xml:space="preserve">지역기업과 공동개발을 통한 기술상생 및 동반성장 추진, 충북 시스템반도체 후공정 산업 기여 </t>
    <phoneticPr fontId="2" type="noConversion"/>
  </si>
  <si>
    <t>㈜우영메디칼</t>
    <phoneticPr fontId="2" type="noConversion"/>
  </si>
  <si>
    <t>128-81-25026</t>
    <phoneticPr fontId="2" type="noConversion"/>
  </si>
  <si>
    <t>진천읍 진천읍 상신2길 98</t>
    <phoneticPr fontId="2" type="noConversion"/>
  </si>
  <si>
    <t>이영규</t>
    <phoneticPr fontId="2" type="noConversion"/>
  </si>
  <si>
    <t>홍명진</t>
    <phoneticPr fontId="2" type="noConversion"/>
  </si>
  <si>
    <t>010-7244-0139</t>
    <phoneticPr fontId="2" type="noConversion"/>
  </si>
  <si>
    <t>wymaccount@wooyoungmed.com</t>
    <phoneticPr fontId="2" type="noConversion"/>
  </si>
  <si>
    <t>accufuser, accumate</t>
    <phoneticPr fontId="2" type="noConversion"/>
  </si>
  <si>
    <t>지역 내 산학연 네트워크 및 인프라 적극 활용, 한국바이오마스터고등학교와 협약을 통한 인재 양성교육 시스템 구축</t>
    <phoneticPr fontId="2" type="noConversion"/>
  </si>
  <si>
    <t>㈜유진테크놀로지</t>
    <phoneticPr fontId="2" type="noConversion"/>
  </si>
  <si>
    <t>317-81-18936</t>
    <phoneticPr fontId="2" type="noConversion"/>
  </si>
  <si>
    <t xml:space="preserve"> 충북 청주시 흥덕구 2순환로742번길 42</t>
    <phoneticPr fontId="2" type="noConversion"/>
  </si>
  <si>
    <t>여현국</t>
    <phoneticPr fontId="2" type="noConversion"/>
  </si>
  <si>
    <t>한재룡</t>
    <phoneticPr fontId="2" type="noConversion"/>
  </si>
  <si>
    <t>010-4416-3559</t>
    <phoneticPr fontId="2" type="noConversion"/>
  </si>
  <si>
    <t>jaeyong@yujintechnology.com</t>
    <phoneticPr fontId="2" type="noConversion"/>
  </si>
  <si>
    <t>Notching mold, Friction shaft, Forming Line M/C, Lead tab, etc</t>
    <phoneticPr fontId="2" type="noConversion"/>
  </si>
  <si>
    <t xml:space="preserve">지역 대학과 연구기관과 산학회의를 추진하며, 지역인재 양성을 위한 맞춤형교육 및 현장실습을 통해 취업연계, 지역 내 이차전지 산업 협업체계 구축으로 산업생태계 활성화 효과 </t>
    <phoneticPr fontId="2" type="noConversion"/>
  </si>
  <si>
    <t>㈜새롬테크</t>
    <phoneticPr fontId="1" type="noConversion"/>
  </si>
  <si>
    <t>세종시 전의면 왕의물로 442</t>
    <phoneticPr fontId="1" type="noConversion"/>
  </si>
  <si>
    <t>2006.07.01.</t>
    <phoneticPr fontId="1" type="noConversion"/>
  </si>
  <si>
    <t>312-81-84009</t>
    <phoneticPr fontId="1" type="noConversion"/>
  </si>
  <si>
    <t>유진근</t>
    <phoneticPr fontId="1" type="noConversion"/>
  </si>
  <si>
    <t>010-3883-2705</t>
    <phoneticPr fontId="1" type="noConversion"/>
  </si>
  <si>
    <t>박인호</t>
    <phoneticPr fontId="1" type="noConversion"/>
  </si>
  <si>
    <t>044-583-0462</t>
    <phoneticPr fontId="1" type="noConversion"/>
  </si>
  <si>
    <t>010-9006-0102</t>
    <phoneticPr fontId="1" type="noConversion"/>
  </si>
  <si>
    <t>044-583-0474</t>
    <phoneticPr fontId="1" type="noConversion"/>
  </si>
  <si>
    <t>yoyoqndqnd@naver.com</t>
    <phoneticPr fontId="1" type="noConversion"/>
  </si>
  <si>
    <t>스마트그린융합부품소재</t>
    <phoneticPr fontId="1" type="noConversion"/>
  </si>
  <si>
    <t>PB, PE-RT 파이프, 전선관, 분배기</t>
    <phoneticPr fontId="1" type="noConversion"/>
  </si>
  <si>
    <t>장애인표준사업장, 인재육성형 중소기업지정, 일학습병행제 참여,, 병역지정업체</t>
    <phoneticPr fontId="1" type="noConversion"/>
  </si>
  <si>
    <t>㈜엠아이티코리아</t>
    <phoneticPr fontId="1" type="noConversion"/>
  </si>
  <si>
    <t>세종시 연동면 응암2길 14</t>
    <phoneticPr fontId="1" type="noConversion"/>
  </si>
  <si>
    <t>2000.05.06</t>
    <phoneticPr fontId="1" type="noConversion"/>
  </si>
  <si>
    <t>307-85-15681</t>
    <phoneticPr fontId="1" type="noConversion"/>
  </si>
  <si>
    <t>대전시 유성구 테크노 9로 35, 508호</t>
    <phoneticPr fontId="1" type="noConversion"/>
  </si>
  <si>
    <t>한성구</t>
    <phoneticPr fontId="1" type="noConversion"/>
  </si>
  <si>
    <t>010-6406-2654</t>
    <phoneticPr fontId="1" type="noConversion"/>
  </si>
  <si>
    <t>이호배</t>
    <phoneticPr fontId="1" type="noConversion"/>
  </si>
  <si>
    <t>042-934-3334</t>
    <phoneticPr fontId="1" type="noConversion"/>
  </si>
  <si>
    <t>010-7695-8682</t>
    <phoneticPr fontId="1" type="noConversion"/>
  </si>
  <si>
    <t>042-934-3336</t>
    <phoneticPr fontId="1" type="noConversion"/>
  </si>
  <si>
    <t>hblee@mitkorea56.co.kr</t>
    <phoneticPr fontId="1" type="noConversion"/>
  </si>
  <si>
    <t>자동차 조향부품</t>
    <phoneticPr fontId="1" type="noConversion"/>
  </si>
  <si>
    <t>유망중소기업, 지역주민 행사지원, 지역주민 채용</t>
    <phoneticPr fontId="1" type="noConversion"/>
  </si>
  <si>
    <t>세종</t>
    <phoneticPr fontId="2" type="noConversion"/>
  </si>
  <si>
    <t>전남</t>
    <phoneticPr fontId="2" type="noConversion"/>
  </si>
  <si>
    <t>한국중전기기조합 기술위원장 활동, 나주혁신산단 협의회 개폐기 차단기 이사, 나주전력기자재 에너지밸리 사업협동조합감사, 전기기기산업발전 산업부장관 표창</t>
    <phoneticPr fontId="1" type="noConversion"/>
  </si>
  <si>
    <t>전남 및 광주의 제조시설과 인적기반을 통해 사업을 영위, 지역청년 인재 다수 고용, 지역사회 기부활동 추진</t>
    <phoneticPr fontId="1" type="noConversion"/>
  </si>
  <si>
    <t>㈜올릭스</t>
    <phoneticPr fontId="1" type="noConversion"/>
  </si>
  <si>
    <t>2003.06.25</t>
    <phoneticPr fontId="1" type="noConversion"/>
  </si>
  <si>
    <t>403-81-33785</t>
    <phoneticPr fontId="1" type="noConversion"/>
  </si>
  <si>
    <t>안종육</t>
    <phoneticPr fontId="1" type="noConversion"/>
  </si>
  <si>
    <t>010-8628-5030</t>
    <phoneticPr fontId="1" type="noConversion"/>
  </si>
  <si>
    <t>홍석용</t>
    <phoneticPr fontId="1" type="noConversion"/>
  </si>
  <si>
    <t>063-210-9860</t>
    <phoneticPr fontId="1" type="noConversion"/>
  </si>
  <si>
    <t>063-214-5819</t>
    <phoneticPr fontId="1" type="noConversion"/>
  </si>
  <si>
    <t>hongpo@allixs.com</t>
    <phoneticPr fontId="1" type="noConversion"/>
  </si>
  <si>
    <t>미래지능형기계</t>
    <phoneticPr fontId="1" type="noConversion"/>
  </si>
  <si>
    <t>C26121</t>
    <phoneticPr fontId="1" type="noConversion"/>
  </si>
  <si>
    <t>특수목적용 광원 및 조명 등</t>
    <phoneticPr fontId="1" type="noConversion"/>
  </si>
  <si>
    <t>㈜함소아제약</t>
    <phoneticPr fontId="1" type="noConversion"/>
  </si>
  <si>
    <t>2005.01.18</t>
    <phoneticPr fontId="1" type="noConversion"/>
  </si>
  <si>
    <t>114-86-41435</t>
    <phoneticPr fontId="1" type="noConversion"/>
  </si>
  <si>
    <t>서울 강남구 도산대로 16길 13-16</t>
    <phoneticPr fontId="1" type="noConversion"/>
  </si>
  <si>
    <t>조현주</t>
    <phoneticPr fontId="1" type="noConversion"/>
  </si>
  <si>
    <t>010-9052-2308</t>
    <phoneticPr fontId="1" type="noConversion"/>
  </si>
  <si>
    <t>김태희</t>
    <phoneticPr fontId="1" type="noConversion"/>
  </si>
  <si>
    <t>063-786-8883</t>
    <phoneticPr fontId="1" type="noConversion"/>
  </si>
  <si>
    <t>010-4851-9042</t>
    <phoneticPr fontId="1" type="noConversion"/>
  </si>
  <si>
    <t>063-786-8884</t>
    <phoneticPr fontId="1" type="noConversion"/>
  </si>
  <si>
    <t>kimth@hamsoa.com</t>
    <phoneticPr fontId="1" type="noConversion"/>
  </si>
  <si>
    <t>스마트농생명식품산업</t>
    <phoneticPr fontId="1" type="noConversion"/>
  </si>
  <si>
    <t>C10797</t>
    <phoneticPr fontId="1" type="noConversion"/>
  </si>
  <si>
    <t>프로폴리스 및 바이오락토 등</t>
    <phoneticPr fontId="1" type="noConversion"/>
  </si>
  <si>
    <t>㈜티엔티리써치</t>
    <phoneticPr fontId="1" type="noConversion"/>
  </si>
  <si>
    <t>2008.06.18</t>
    <phoneticPr fontId="1" type="noConversion"/>
  </si>
  <si>
    <t>138-81-48176</t>
    <phoneticPr fontId="1" type="noConversion"/>
  </si>
  <si>
    <t>박명흠</t>
    <phoneticPr fontId="1" type="noConversion"/>
  </si>
  <si>
    <t>010-2560-3439</t>
    <phoneticPr fontId="1" type="noConversion"/>
  </si>
  <si>
    <t>양송주</t>
    <phoneticPr fontId="1" type="noConversion"/>
  </si>
  <si>
    <t>부사장(연구소장)</t>
    <phoneticPr fontId="1" type="noConversion"/>
  </si>
  <si>
    <t>031-689-3610</t>
    <phoneticPr fontId="1" type="noConversion"/>
  </si>
  <si>
    <t>010-9737-0901</t>
    <phoneticPr fontId="1" type="noConversion"/>
  </si>
  <si>
    <t>063-213-0630</t>
    <phoneticPr fontId="1" type="noConversion"/>
  </si>
  <si>
    <t>sjyang@tntresearch.co.kr</t>
    <phoneticPr fontId="1" type="noConversion"/>
  </si>
  <si>
    <t>C70111</t>
    <phoneticPr fontId="1" type="noConversion"/>
  </si>
  <si>
    <t>한우 SHP칩, 동일성검사칩 등</t>
    <phoneticPr fontId="1" type="noConversion"/>
  </si>
  <si>
    <t>대륜산업㈜</t>
    <phoneticPr fontId="1" type="noConversion"/>
  </si>
  <si>
    <t>1994.04.19</t>
    <phoneticPr fontId="1" type="noConversion"/>
  </si>
  <si>
    <t>402-81-15620</t>
    <phoneticPr fontId="1" type="noConversion"/>
  </si>
  <si>
    <t>이주협</t>
    <phoneticPr fontId="1" type="noConversion"/>
  </si>
  <si>
    <t>010-2612-0726</t>
    <phoneticPr fontId="1" type="noConversion"/>
  </si>
  <si>
    <t>이철형</t>
    <phoneticPr fontId="1" type="noConversion"/>
  </si>
  <si>
    <t>본부장</t>
    <phoneticPr fontId="1" type="noConversion"/>
  </si>
  <si>
    <t>063-262-5106</t>
    <phoneticPr fontId="1" type="noConversion"/>
  </si>
  <si>
    <t>010-9448-8805</t>
    <phoneticPr fontId="1" type="noConversion"/>
  </si>
  <si>
    <t>063-262-5107</t>
    <phoneticPr fontId="1" type="noConversion"/>
  </si>
  <si>
    <t>sharphung@hanmail.net</t>
    <phoneticPr fontId="1" type="noConversion"/>
  </si>
  <si>
    <t>C29173</t>
    <phoneticPr fontId="1" type="noConversion"/>
  </si>
  <si>
    <t>환풍기, 송풍기, 전동기 등</t>
    <phoneticPr fontId="1" type="noConversion"/>
  </si>
  <si>
    <t>전북</t>
    <phoneticPr fontId="2" type="noConversion"/>
  </si>
  <si>
    <t>지역
청년인재비중
(만 15세~만39세)
최종학력 고등학교, 대학교 기준</t>
    <phoneticPr fontId="2" type="noConversion"/>
  </si>
  <si>
    <t>C31</t>
    <phoneticPr fontId="1" type="noConversion"/>
  </si>
  <si>
    <t>경남 진주시</t>
    <phoneticPr fontId="2" type="noConversion"/>
  </si>
  <si>
    <t>경남 하동군</t>
    <phoneticPr fontId="2" type="noConversion"/>
  </si>
  <si>
    <t>경남 창원시</t>
    <phoneticPr fontId="2" type="noConversion"/>
  </si>
  <si>
    <t>경남 김해시</t>
    <phoneticPr fontId="2" type="noConversion"/>
  </si>
  <si>
    <t>광주 북구</t>
    <phoneticPr fontId="2" type="noConversion"/>
  </si>
  <si>
    <t>광주 서구</t>
    <phoneticPr fontId="2" type="noConversion"/>
  </si>
  <si>
    <t>대구 달성군</t>
    <phoneticPr fontId="2" type="noConversion"/>
  </si>
  <si>
    <t>대구 유가읍</t>
    <phoneticPr fontId="2" type="noConversion"/>
  </si>
  <si>
    <t>대구 동구</t>
    <phoneticPr fontId="2" type="noConversion"/>
  </si>
  <si>
    <t>대구 달서구</t>
    <phoneticPr fontId="2" type="noConversion"/>
  </si>
  <si>
    <t>대전 유성</t>
    <phoneticPr fontId="2" type="noConversion"/>
  </si>
  <si>
    <t>부산 사하구</t>
    <phoneticPr fontId="2" type="noConversion"/>
  </si>
  <si>
    <t>부산 사상구</t>
    <phoneticPr fontId="2" type="noConversion"/>
  </si>
  <si>
    <t>부산 강서구</t>
    <phoneticPr fontId="2" type="noConversion"/>
  </si>
  <si>
    <t>전남 나주시</t>
    <phoneticPr fontId="1" type="noConversion"/>
  </si>
  <si>
    <t>전남 해남군</t>
    <phoneticPr fontId="1" type="noConversion"/>
  </si>
  <si>
    <t>전남 장성군</t>
    <phoneticPr fontId="2" type="noConversion"/>
  </si>
  <si>
    <t>전남 영암군</t>
    <phoneticPr fontId="2" type="noConversion"/>
  </si>
  <si>
    <t>제주 제주시</t>
    <phoneticPr fontId="2" type="noConversion"/>
  </si>
  <si>
    <t>충북 충주시</t>
    <phoneticPr fontId="2" type="noConversion"/>
  </si>
  <si>
    <t>충북 청주시</t>
    <phoneticPr fontId="2" type="noConversion"/>
  </si>
  <si>
    <t>충북 진천군</t>
    <phoneticPr fontId="2" type="noConversion"/>
  </si>
  <si>
    <t>세종 전의면</t>
    <phoneticPr fontId="1" type="noConversion"/>
  </si>
  <si>
    <t>세종 연동면</t>
    <phoneticPr fontId="1" type="noConversion"/>
  </si>
  <si>
    <t>전남 장성군</t>
    <phoneticPr fontId="1" type="noConversion"/>
  </si>
  <si>
    <t>전남 영암군</t>
    <phoneticPr fontId="1" type="noConversion"/>
  </si>
  <si>
    <t>전북 전주시</t>
    <phoneticPr fontId="1" type="noConversion"/>
  </si>
  <si>
    <t>전북 전주시 덕진구 반룡로 69</t>
  </si>
  <si>
    <t>전북 진안군 진안읍 홍삼한방로 42</t>
  </si>
  <si>
    <t>전북 전주시 덕진구 원장동길 102</t>
  </si>
  <si>
    <t>전북 완주군 봉봉읍 완주산단 7로 115</t>
  </si>
  <si>
    <t>전북 진안군</t>
    <phoneticPr fontId="1" type="noConversion"/>
  </si>
  <si>
    <t>전북 완주군</t>
    <phoneticPr fontId="1" type="noConversion"/>
  </si>
  <si>
    <t>대학</t>
    <phoneticPr fontId="1" type="noConversion"/>
  </si>
  <si>
    <t>기업</t>
    <phoneticPr fontId="1" type="noConversion"/>
  </si>
  <si>
    <t>연구소</t>
    <phoneticPr fontId="1" type="noConversion"/>
  </si>
  <si>
    <t>합계</t>
    <phoneticPr fontId="1" type="noConversion"/>
  </si>
  <si>
    <t>공사/공단</t>
    <phoneticPr fontId="1" type="noConversion"/>
  </si>
  <si>
    <t>가결산 자료로 입력(2021)</t>
    <phoneticPr fontId="2" type="noConversion"/>
  </si>
  <si>
    <t>No</t>
    <phoneticPr fontId="1" type="noConversion"/>
  </si>
  <si>
    <t>시도</t>
    <phoneticPr fontId="1" type="noConversion"/>
  </si>
  <si>
    <t>지역혁신 선도기업명</t>
    <phoneticPr fontId="1" type="noConversion"/>
  </si>
  <si>
    <t>주사업장 및 
본사 소재지
(시도 시군구)</t>
    <phoneticPr fontId="1" type="noConversion"/>
  </si>
  <si>
    <t>설립일자
(등본상)</t>
    <phoneticPr fontId="1" type="noConversion"/>
  </si>
  <si>
    <t>사업자등록번호</t>
    <phoneticPr fontId="1" type="noConversion"/>
  </si>
  <si>
    <t>본사 주소
(상세주소까지)</t>
    <phoneticPr fontId="1" type="noConversion"/>
  </si>
  <si>
    <t>공장 주소
(상세주소까지)</t>
    <phoneticPr fontId="1" type="noConversion"/>
  </si>
  <si>
    <t>대표자</t>
    <phoneticPr fontId="1" type="noConversion"/>
  </si>
  <si>
    <t>사업 실무(총괄)책임자 (컨텍포인트)</t>
    <phoneticPr fontId="1" type="noConversion"/>
  </si>
  <si>
    <t>주력산업명</t>
    <phoneticPr fontId="1" type="noConversion"/>
  </si>
  <si>
    <t>표준산업분류코드
(KSIC 5자리)</t>
    <phoneticPr fontId="1" type="noConversion"/>
  </si>
  <si>
    <t>주력제품</t>
    <phoneticPr fontId="1" type="noConversion"/>
  </si>
  <si>
    <t>지역
청년인재비중
(만 15세~만39세)
최종학력 고등학교, 대학교 기준</t>
    <phoneticPr fontId="1" type="noConversion"/>
  </si>
  <si>
    <t>연구전담부서
유무 현황
(부설연구소
 없을 시)</t>
    <phoneticPr fontId="1" type="noConversion"/>
  </si>
  <si>
    <t>21년 총자산
(원)</t>
    <phoneticPr fontId="1" type="noConversion"/>
  </si>
  <si>
    <t>21년 총부채
(원)</t>
    <phoneticPr fontId="1" type="noConversion"/>
  </si>
  <si>
    <t>21년 총자본
(원)</t>
    <phoneticPr fontId="1" type="noConversion"/>
  </si>
  <si>
    <t>21년 부채비율
(%)</t>
    <phoneticPr fontId="1" type="noConversion"/>
  </si>
  <si>
    <t>직책</t>
    <phoneticPr fontId="2" type="noConversion"/>
  </si>
  <si>
    <t>3년 평균 수출액(직+간)
('19-'21)</t>
    <phoneticPr fontId="2" type="noConversion"/>
  </si>
  <si>
    <t>3년 평균매출액 대비 
수출 비중(%)
('19-'21)</t>
    <phoneticPr fontId="2" type="noConversion"/>
  </si>
  <si>
    <t>3년 평균매출액(원)
('19-'21)</t>
    <phoneticPr fontId="2" type="noConversion"/>
  </si>
  <si>
    <t>5년평균
매출액 증가율(%)
('17-'21)</t>
    <phoneticPr fontId="2" type="noConversion"/>
  </si>
  <si>
    <t>3년 평균 R&amp;D
투자액
('19-'21)</t>
    <phoneticPr fontId="2" type="noConversion"/>
  </si>
  <si>
    <t>3년 평균 매출액 대비 R&amp;D 투자비중(%)
('19-'21)</t>
    <phoneticPr fontId="2" type="noConversion"/>
  </si>
  <si>
    <t>3년 평균
 고용증가율(%)
('19-'21)</t>
    <phoneticPr fontId="2" type="noConversion"/>
  </si>
  <si>
    <t>3년 평균 건수
('19-'21)</t>
    <phoneticPr fontId="2" type="noConversion"/>
  </si>
  <si>
    <t>3년 평균 R&amp;D전문인력
('19-'21년도)</t>
    <phoneticPr fontId="2" type="noConversion"/>
  </si>
  <si>
    <t>상시근로자수 대비 R&amp;D전문인력 비중('21년)</t>
    <phoneticPr fontId="2" type="noConversion"/>
  </si>
  <si>
    <t>기타</t>
    <phoneticPr fontId="1" type="noConversion"/>
  </si>
  <si>
    <t>No.</t>
    <phoneticPr fontId="1" type="noConversion"/>
  </si>
  <si>
    <t>지역명</t>
    <phoneticPr fontId="1" type="noConversion"/>
  </si>
  <si>
    <t>선도기업명</t>
    <phoneticPr fontId="1" type="noConversion"/>
  </si>
  <si>
    <t>협업기업정보</t>
    <phoneticPr fontId="1" type="noConversion"/>
  </si>
  <si>
    <t>기업명</t>
    <phoneticPr fontId="1" type="noConversion"/>
  </si>
  <si>
    <t>본사소재지
(시도 시군구)</t>
    <phoneticPr fontId="1" type="noConversion"/>
  </si>
  <si>
    <t>본사주소
(상세주소까지)</t>
    <phoneticPr fontId="1" type="noConversion"/>
  </si>
  <si>
    <t>성함</t>
    <phoneticPr fontId="1" type="noConversion"/>
  </si>
  <si>
    <t>연락처</t>
    <phoneticPr fontId="1" type="noConversion"/>
  </si>
  <si>
    <t>직책</t>
    <phoneticPr fontId="1" type="noConversion"/>
  </si>
  <si>
    <t>사내연락처</t>
    <phoneticPr fontId="1" type="noConversion"/>
  </si>
  <si>
    <t>휴대폰</t>
    <phoneticPr fontId="1" type="noConversion"/>
  </si>
  <si>
    <t>이메일</t>
    <phoneticPr fontId="1" type="noConversion"/>
  </si>
  <si>
    <t>업종명
(표준산업분류기준)</t>
    <phoneticPr fontId="1" type="noConversion"/>
  </si>
  <si>
    <t>매출액
(원)</t>
    <phoneticPr fontId="1" type="noConversion"/>
  </si>
  <si>
    <t>상시고용인원
(명)</t>
    <phoneticPr fontId="1" type="noConversion"/>
  </si>
  <si>
    <t>자본금
(원)</t>
    <phoneticPr fontId="1" type="noConversion"/>
  </si>
  <si>
    <t>선도기업정보</t>
    <phoneticPr fontId="1" type="noConversion"/>
  </si>
  <si>
    <t>예시</t>
    <phoneticPr fontId="1" type="noConversion"/>
  </si>
  <si>
    <t>㈜래디안</t>
    <phoneticPr fontId="1" type="noConversion"/>
  </si>
  <si>
    <t>㈜세바바이오텍</t>
    <phoneticPr fontId="1" type="noConversion"/>
  </si>
  <si>
    <t>000-00-00000</t>
    <phoneticPr fontId="1" type="noConversion"/>
  </si>
  <si>
    <t>화장품제조업</t>
    <phoneticPr fontId="1" type="noConversion"/>
  </si>
  <si>
    <t>KSIC코드
(5Dgit)</t>
    <phoneticPr fontId="1" type="noConversion"/>
  </si>
  <si>
    <t>강원도 춘천시</t>
    <phoneticPr fontId="1" type="noConversion"/>
  </si>
  <si>
    <t>강원도 춘천시 농공단지 세바바이오텍</t>
    <phoneticPr fontId="1" type="noConversion"/>
  </si>
  <si>
    <t>홍길동</t>
    <phoneticPr fontId="1" type="noConversion"/>
  </si>
  <si>
    <t>010-0000-0000</t>
    <phoneticPr fontId="1" type="noConversion"/>
  </si>
  <si>
    <t>심봉사</t>
    <phoneticPr fontId="1" type="noConversion"/>
  </si>
  <si>
    <t>CFO</t>
    <phoneticPr fontId="1" type="noConversion"/>
  </si>
  <si>
    <t>044-204-0000</t>
    <phoneticPr fontId="1" type="noConversion"/>
  </si>
  <si>
    <t>oms7575@tipa.or.kr</t>
    <phoneticPr fontId="1" type="noConversion"/>
  </si>
  <si>
    <t>㈜메디포</t>
    <phoneticPr fontId="1" type="noConversion"/>
  </si>
  <si>
    <t>강원대학교 산학협력단</t>
    <phoneticPr fontId="1" type="noConversion"/>
  </si>
  <si>
    <t>구분
(기업, 대학, 연구소, 공사/공단, 기타 중 택1)</t>
    <phoneticPr fontId="1" type="noConversion"/>
  </si>
  <si>
    <t>해당사항없음</t>
    <phoneticPr fontId="1" type="noConversion"/>
  </si>
  <si>
    <t>※ 작성시 주의사항</t>
    <phoneticPr fontId="2" type="noConversion"/>
  </si>
  <si>
    <t>2. 본 현황조사서를 먼저 작성하고 사업신청서의 내용 및 수치과 일치하여 주세요</t>
    <phoneticPr fontId="2" type="noConversion"/>
  </si>
  <si>
    <t>3. 회색음영부분은 자동계산됨(임의 기재 금지)</t>
    <phoneticPr fontId="2" type="noConversion"/>
  </si>
  <si>
    <t>4. 모든 금액, 명, 숫자 등은 원단위까지 입력하여 주세요</t>
    <phoneticPr fontId="2" type="noConversion"/>
  </si>
  <si>
    <t>5. 기업이 작성한 본 현황조사표와 제출한 사업신청서 및 계획서와의 일치여부를 검토할 예정이므로 명확한 작성 요망</t>
    <phoneticPr fontId="2" type="noConversion"/>
  </si>
  <si>
    <t>6. 모든 항목의 기재사항은 증빙이 가능하여야 하며 제출한 증빙서류와 일치하여야함</t>
    <phoneticPr fontId="2" type="noConversion"/>
  </si>
  <si>
    <t>소계</t>
    <phoneticPr fontId="1" type="noConversion"/>
  </si>
  <si>
    <t>0000.00.00</t>
    <phoneticPr fontId="2" type="noConversion"/>
  </si>
  <si>
    <t>000-00-00000</t>
    <phoneticPr fontId="2" type="noConversion"/>
  </si>
  <si>
    <t>홍길동</t>
    <phoneticPr fontId="2" type="noConversion"/>
  </si>
  <si>
    <t>000-0000-0000</t>
    <phoneticPr fontId="2" type="noConversion"/>
  </si>
  <si>
    <t>심봉사</t>
    <phoneticPr fontId="2" type="noConversion"/>
  </si>
  <si>
    <t>000-000-0000</t>
    <phoneticPr fontId="2" type="noConversion"/>
  </si>
  <si>
    <t>oms7575@tipa.or.kr</t>
    <phoneticPr fontId="2" type="noConversion"/>
  </si>
  <si>
    <t>신규고용
인원(명)</t>
    <phoneticPr fontId="1" type="noConversion"/>
  </si>
  <si>
    <t>2021년 신규고용 중 지역청년인재
비중(%)</t>
    <phoneticPr fontId="1" type="noConversion"/>
  </si>
  <si>
    <t>특허출원 및 등록
(건)</t>
    <phoneticPr fontId="1" type="noConversion"/>
  </si>
  <si>
    <t>1. 본 현황조사서의 구성은 (1)_선도, (2)_협업으로 구성되고, 목적은 사업신청서 및 계획서 검증의 명확성을 위함</t>
    <phoneticPr fontId="2" type="noConversion"/>
  </si>
  <si>
    <t>-</t>
    <phoneticPr fontId="1" type="noConversion"/>
  </si>
  <si>
    <t>지역사회 
공헌 내역
(하이픈으로 구분하여 자유롭게 기술)</t>
    <phoneticPr fontId="1" type="noConversion"/>
  </si>
  <si>
    <t>협업
(건)</t>
    <phoneticPr fontId="1" type="noConversion"/>
  </si>
  <si>
    <t>매출액(원)</t>
    <phoneticPr fontId="1" type="noConversion"/>
  </si>
  <si>
    <t>수출액(원)</t>
    <phoneticPr fontId="1" type="noConversion"/>
  </si>
  <si>
    <t>R&amp;D투자액(원)</t>
    <phoneticPr fontId="1" type="noConversion"/>
  </si>
  <si>
    <t>상시근로자인원(명)</t>
    <phoneticPr fontId="1" type="noConversion"/>
  </si>
  <si>
    <t>공장 보유유무
현황
(o,x)</t>
    <phoneticPr fontId="1" type="noConversion"/>
  </si>
  <si>
    <t>기업
부설연구소
유무 현황
(o,x)</t>
    <phoneticPr fontId="1" type="noConversion"/>
  </si>
  <si>
    <t>7. 현황조사서(1)_선도의 BN~BS열의 협업수는 현황조사서(2)_협업에서 제시되어야 하며, 일치하지 않을 경우 불인정</t>
    <phoneticPr fontId="2" type="noConversion"/>
  </si>
  <si>
    <t>실무자(컨택포인트)</t>
    <phoneticPr fontId="1" type="noConversion"/>
  </si>
  <si>
    <t>8. 연락처의 컨택포인트는 정부지원프로그램, 포상, 필수 안내 등으로 활용, 이메일주소 명확히 기재 필요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</si>
</sst>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0.0%"/>
  </numFmts>
  <fonts count="2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u/>
      <sz val="11"/>
      <color theme="1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u/>
      <sz val="11"/>
      <color indexed="12"/>
      <name val="맑은 고딕"/>
      <family val="3"/>
      <charset val="129"/>
    </font>
    <font>
      <u/>
      <sz val="11"/>
      <color theme="10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Segoe UI Symbol"/>
      <family val="1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u/>
      <sz val="11"/>
      <name val="맑은 고딕"/>
      <family val="3"/>
      <charset val="129"/>
      <scheme val="minor"/>
    </font>
    <font>
      <b/>
      <u/>
      <sz val="11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sz val="11"/>
      <color rgb="FF0000FF"/>
      <name val="맑은 고딕"/>
      <family val="3"/>
      <charset val="129"/>
      <scheme val="minor"/>
    </font>
    <font>
      <i/>
      <sz val="11"/>
      <color rgb="FF0000FF"/>
      <name val="맑은 고딕"/>
      <family val="3"/>
      <charset val="129"/>
      <scheme val="minor"/>
    </font>
    <font>
      <b/>
      <i/>
      <sz val="11"/>
      <color rgb="FF0000FF"/>
      <name val="맑은 고딕"/>
      <family val="3"/>
      <charset val="129"/>
      <scheme val="minor"/>
    </font>
    <font>
      <i/>
      <u/>
      <sz val="11"/>
      <color rgb="FF0000FF"/>
      <name val="맑은 고딕"/>
      <family val="3"/>
      <charset val="129"/>
      <scheme val="minor"/>
    </font>
    <font>
      <b/>
      <sz val="11"/>
      <color theme="1"/>
      <name val="HY견고딕"/>
      <family val="1"/>
      <charset val="129"/>
    </font>
    <font>
      <sz val="11"/>
      <color theme="1"/>
      <name val="HY견고딕"/>
      <family val="1"/>
      <charset val="129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</borders>
  <cellStyleXfs count="8">
    <xf numFmtId="0" fontId="0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</cellStyleXfs>
  <cellXfs count="204">
    <xf numFmtId="0" fontId="0" fillId="0" borderId="0" xfId="0">
      <alignment vertical="center"/>
    </xf>
    <xf numFmtId="0" fontId="4" fillId="3" borderId="5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4" fontId="11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right" vertical="center"/>
    </xf>
    <xf numFmtId="41" fontId="11" fillId="0" borderId="5" xfId="1" applyFont="1" applyBorder="1" applyAlignment="1">
      <alignment horizontal="right" vertical="center"/>
    </xf>
    <xf numFmtId="41" fontId="11" fillId="5" borderId="5" xfId="1" applyFont="1" applyFill="1" applyBorder="1" applyAlignment="1">
      <alignment horizontal="right" vertical="center"/>
    </xf>
    <xf numFmtId="10" fontId="11" fillId="5" borderId="5" xfId="2" applyNumberFormat="1" applyFont="1" applyFill="1" applyBorder="1" applyAlignment="1">
      <alignment horizontal="right" vertical="center"/>
    </xf>
    <xf numFmtId="41" fontId="11" fillId="6" borderId="5" xfId="1" applyFont="1" applyFill="1" applyBorder="1" applyAlignment="1">
      <alignment horizontal="right" vertical="center"/>
    </xf>
    <xf numFmtId="2" fontId="11" fillId="6" borderId="5" xfId="0" applyNumberFormat="1" applyFont="1" applyFill="1" applyBorder="1" applyAlignment="1">
      <alignment horizontal="right" vertical="center"/>
    </xf>
    <xf numFmtId="0" fontId="12" fillId="0" borderId="5" xfId="0" applyFont="1" applyBorder="1" applyAlignment="1">
      <alignment horizontal="right" vertical="center" wrapText="1"/>
    </xf>
    <xf numFmtId="2" fontId="11" fillId="5" borderId="5" xfId="0" applyNumberFormat="1" applyFont="1" applyFill="1" applyBorder="1" applyAlignment="1">
      <alignment horizontal="right" vertical="center"/>
    </xf>
    <xf numFmtId="10" fontId="11" fillId="5" borderId="6" xfId="2" applyNumberFormat="1" applyFont="1" applyFill="1" applyBorder="1" applyAlignment="1">
      <alignment horizontal="right" vertical="center"/>
    </xf>
    <xf numFmtId="41" fontId="11" fillId="0" borderId="24" xfId="1" applyFont="1" applyBorder="1" applyAlignment="1">
      <alignment horizontal="right" vertical="center"/>
    </xf>
    <xf numFmtId="41" fontId="11" fillId="0" borderId="25" xfId="1" applyFont="1" applyBorder="1" applyAlignment="1">
      <alignment horizontal="right" vertical="center"/>
    </xf>
    <xf numFmtId="176" fontId="11" fillId="5" borderId="26" xfId="2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10" fillId="0" borderId="5" xfId="3" applyBorder="1" applyAlignment="1">
      <alignment horizontal="center" vertical="center"/>
    </xf>
    <xf numFmtId="0" fontId="11" fillId="2" borderId="5" xfId="0" applyFont="1" applyFill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3" fillId="8" borderId="5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0" fillId="7" borderId="0" xfId="0" applyFill="1">
      <alignment vertical="center"/>
    </xf>
    <xf numFmtId="0" fontId="3" fillId="7" borderId="0" xfId="0" applyFont="1" applyFill="1">
      <alignment vertical="center"/>
    </xf>
    <xf numFmtId="0" fontId="11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center" vertical="center"/>
    </xf>
    <xf numFmtId="10" fontId="0" fillId="7" borderId="0" xfId="0" applyNumberFormat="1" applyFill="1" applyAlignment="1">
      <alignment horizontal="center" vertical="center"/>
    </xf>
    <xf numFmtId="176" fontId="17" fillId="5" borderId="5" xfId="2" applyNumberFormat="1" applyFont="1" applyFill="1" applyBorder="1" applyAlignment="1">
      <alignment horizontal="right" vertical="center"/>
    </xf>
    <xf numFmtId="0" fontId="17" fillId="0" borderId="5" xfId="0" applyFont="1" applyBorder="1" applyAlignment="1">
      <alignment horizontal="right" vertical="center"/>
    </xf>
    <xf numFmtId="0" fontId="17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7" fillId="7" borderId="5" xfId="0" applyFont="1" applyFill="1" applyBorder="1" applyAlignment="1">
      <alignment horizontal="left" vertical="center"/>
    </xf>
    <xf numFmtId="0" fontId="19" fillId="0" borderId="5" xfId="3" applyFont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41" fontId="17" fillId="0" borderId="5" xfId="1" applyFont="1" applyBorder="1" applyAlignment="1">
      <alignment horizontal="right" vertical="center"/>
    </xf>
    <xf numFmtId="41" fontId="17" fillId="5" borderId="5" xfId="1" applyFont="1" applyFill="1" applyBorder="1" applyAlignment="1">
      <alignment horizontal="right" vertical="center"/>
    </xf>
    <xf numFmtId="10" fontId="17" fillId="5" borderId="5" xfId="2" applyNumberFormat="1" applyFont="1" applyFill="1" applyBorder="1" applyAlignment="1">
      <alignment horizontal="right" vertical="center"/>
    </xf>
    <xf numFmtId="2" fontId="17" fillId="5" borderId="5" xfId="0" applyNumberFormat="1" applyFont="1" applyFill="1" applyBorder="1" applyAlignment="1">
      <alignment horizontal="right" vertical="center"/>
    </xf>
    <xf numFmtId="10" fontId="17" fillId="5" borderId="6" xfId="2" applyNumberFormat="1" applyFont="1" applyFill="1" applyBorder="1" applyAlignment="1">
      <alignment horizontal="right" vertical="center"/>
    </xf>
    <xf numFmtId="0" fontId="17" fillId="7" borderId="5" xfId="0" applyFont="1" applyFill="1" applyBorder="1" applyAlignment="1">
      <alignment horizontal="left" vertical="center" wrapText="1"/>
    </xf>
    <xf numFmtId="0" fontId="3" fillId="7" borderId="0" xfId="0" quotePrefix="1" applyFont="1" applyFill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0" fontId="3" fillId="8" borderId="5" xfId="0" quotePrefix="1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/>
    </xf>
    <xf numFmtId="9" fontId="3" fillId="8" borderId="4" xfId="0" applyNumberFormat="1" applyFont="1" applyFill="1" applyBorder="1" applyAlignment="1">
      <alignment horizontal="center" vertical="center" wrapText="1"/>
    </xf>
    <xf numFmtId="9" fontId="3" fillId="8" borderId="14" xfId="0" applyNumberFormat="1" applyFont="1" applyFill="1" applyBorder="1" applyAlignment="1">
      <alignment horizontal="center" vertical="center" wrapText="1"/>
    </xf>
    <xf numFmtId="9" fontId="3" fillId="8" borderId="21" xfId="0" applyNumberFormat="1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shrinkToFit="1"/>
    </xf>
    <xf numFmtId="0" fontId="3" fillId="8" borderId="14" xfId="0" applyFont="1" applyFill="1" applyBorder="1" applyAlignment="1">
      <alignment horizontal="center" vertical="center" shrinkToFit="1"/>
    </xf>
    <xf numFmtId="0" fontId="3" fillId="8" borderId="21" xfId="0" applyFont="1" applyFill="1" applyBorder="1" applyAlignment="1">
      <alignment horizontal="center" vertical="center" shrinkToFi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9" fontId="3" fillId="8" borderId="4" xfId="0" quotePrefix="1" applyNumberFormat="1" applyFont="1" applyFill="1" applyBorder="1" applyAlignment="1">
      <alignment horizontal="center" vertical="center" wrapText="1"/>
    </xf>
    <xf numFmtId="9" fontId="3" fillId="8" borderId="14" xfId="0" quotePrefix="1" applyNumberFormat="1" applyFont="1" applyFill="1" applyBorder="1" applyAlignment="1">
      <alignment horizontal="center" vertical="center" wrapText="1"/>
    </xf>
    <xf numFmtId="9" fontId="3" fillId="8" borderId="21" xfId="0" quotePrefix="1" applyNumberFormat="1" applyFont="1" applyFill="1" applyBorder="1" applyAlignment="1">
      <alignment horizontal="center" vertical="center" wrapText="1"/>
    </xf>
    <xf numFmtId="9" fontId="3" fillId="8" borderId="7" xfId="0" quotePrefix="1" applyNumberFormat="1" applyFont="1" applyFill="1" applyBorder="1" applyAlignment="1">
      <alignment horizontal="center" vertical="center" wrapText="1"/>
    </xf>
    <xf numFmtId="9" fontId="3" fillId="8" borderId="8" xfId="0" quotePrefix="1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9" fontId="4" fillId="3" borderId="4" xfId="0" quotePrefix="1" applyNumberFormat="1" applyFont="1" applyFill="1" applyBorder="1" applyAlignment="1">
      <alignment horizontal="center" vertical="center" wrapText="1"/>
    </xf>
    <xf numFmtId="9" fontId="4" fillId="3" borderId="14" xfId="0" quotePrefix="1" applyNumberFormat="1" applyFont="1" applyFill="1" applyBorder="1" applyAlignment="1">
      <alignment horizontal="center" vertical="center" wrapText="1"/>
    </xf>
    <xf numFmtId="9" fontId="4" fillId="3" borderId="21" xfId="0" quotePrefix="1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9" fontId="3" fillId="3" borderId="9" xfId="0" quotePrefix="1" applyNumberFormat="1" applyFont="1" applyFill="1" applyBorder="1" applyAlignment="1">
      <alignment horizontal="center" vertical="center" wrapText="1"/>
    </xf>
    <xf numFmtId="9" fontId="3" fillId="3" borderId="10" xfId="0" quotePrefix="1" applyNumberFormat="1" applyFont="1" applyFill="1" applyBorder="1" applyAlignment="1">
      <alignment horizontal="center" vertical="center" wrapText="1"/>
    </xf>
    <xf numFmtId="9" fontId="3" fillId="3" borderId="11" xfId="0" quotePrefix="1" applyNumberFormat="1" applyFont="1" applyFill="1" applyBorder="1" applyAlignment="1">
      <alignment horizontal="center" vertical="center" wrapText="1"/>
    </xf>
    <xf numFmtId="0" fontId="3" fillId="4" borderId="4" xfId="0" quotePrefix="1" applyFont="1" applyFill="1" applyBorder="1" applyAlignment="1">
      <alignment horizontal="center" vertical="center" wrapText="1"/>
    </xf>
    <xf numFmtId="0" fontId="3" fillId="4" borderId="14" xfId="0" quotePrefix="1" applyFont="1" applyFill="1" applyBorder="1" applyAlignment="1">
      <alignment horizontal="center" vertical="center" wrapText="1"/>
    </xf>
    <xf numFmtId="0" fontId="3" fillId="4" borderId="21" xfId="0" quotePrefix="1" applyFont="1" applyFill="1" applyBorder="1" applyAlignment="1">
      <alignment horizontal="center" vertical="center" wrapText="1"/>
    </xf>
    <xf numFmtId="0" fontId="3" fillId="4" borderId="13" xfId="0" quotePrefix="1" applyFont="1" applyFill="1" applyBorder="1" applyAlignment="1">
      <alignment horizontal="center" vertical="center" wrapText="1"/>
    </xf>
    <xf numFmtId="0" fontId="3" fillId="4" borderId="16" xfId="0" quotePrefix="1" applyFont="1" applyFill="1" applyBorder="1" applyAlignment="1">
      <alignment horizontal="center" vertical="center" wrapText="1"/>
    </xf>
    <xf numFmtId="0" fontId="3" fillId="4" borderId="23" xfId="0" quotePrefix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 shrinkToFit="1"/>
    </xf>
    <xf numFmtId="0" fontId="3" fillId="3" borderId="21" xfId="0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4" borderId="12" xfId="0" quotePrefix="1" applyFont="1" applyFill="1" applyBorder="1" applyAlignment="1">
      <alignment horizontal="center" vertical="center" wrapText="1"/>
    </xf>
    <xf numFmtId="0" fontId="3" fillId="4" borderId="15" xfId="0" quotePrefix="1" applyFont="1" applyFill="1" applyBorder="1" applyAlignment="1">
      <alignment horizontal="center" vertical="center" wrapText="1"/>
    </xf>
    <xf numFmtId="0" fontId="3" fillId="4" borderId="22" xfId="0" quotePrefix="1" applyFont="1" applyFill="1" applyBorder="1" applyAlignment="1">
      <alignment horizontal="center" vertical="center" wrapText="1"/>
    </xf>
    <xf numFmtId="9" fontId="4" fillId="3" borderId="4" xfId="0" applyNumberFormat="1" applyFont="1" applyFill="1" applyBorder="1" applyAlignment="1">
      <alignment horizontal="center" vertical="center" wrapText="1"/>
    </xf>
    <xf numFmtId="9" fontId="4" fillId="3" borderId="14" xfId="0" applyNumberFormat="1" applyFont="1" applyFill="1" applyBorder="1" applyAlignment="1">
      <alignment horizontal="center" vertical="center" wrapText="1"/>
    </xf>
    <xf numFmtId="9" fontId="4" fillId="3" borderId="21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41" fontId="0" fillId="0" borderId="5" xfId="1" applyFont="1" applyBorder="1">
      <alignment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41" fontId="23" fillId="0" borderId="5" xfId="1" applyFont="1" applyBorder="1">
      <alignment vertical="center"/>
    </xf>
    <xf numFmtId="0" fontId="23" fillId="0" borderId="0" xfId="0" applyFont="1">
      <alignment vertical="center"/>
    </xf>
    <xf numFmtId="0" fontId="24" fillId="0" borderId="5" xfId="0" applyFont="1" applyBorder="1" applyAlignment="1">
      <alignment horizontal="center" vertical="center"/>
    </xf>
    <xf numFmtId="0" fontId="23" fillId="7" borderId="5" xfId="0" applyFont="1" applyFill="1" applyBorder="1" applyAlignment="1">
      <alignment horizontal="left" vertical="center"/>
    </xf>
    <xf numFmtId="0" fontId="25" fillId="0" borderId="5" xfId="3" applyFont="1" applyBorder="1" applyAlignment="1">
      <alignment horizontal="center" vertical="center"/>
    </xf>
    <xf numFmtId="0" fontId="23" fillId="7" borderId="5" xfId="0" applyFont="1" applyFill="1" applyBorder="1" applyAlignment="1">
      <alignment horizontal="center" vertical="center"/>
    </xf>
    <xf numFmtId="0" fontId="23" fillId="0" borderId="5" xfId="0" applyFont="1" applyBorder="1" applyAlignment="1">
      <alignment horizontal="right" vertical="center"/>
    </xf>
    <xf numFmtId="41" fontId="23" fillId="0" borderId="5" xfId="1" applyFont="1" applyBorder="1" applyAlignment="1">
      <alignment horizontal="right" vertical="center"/>
    </xf>
    <xf numFmtId="41" fontId="23" fillId="5" borderId="5" xfId="1" applyFont="1" applyFill="1" applyBorder="1" applyAlignment="1">
      <alignment horizontal="right" vertical="center"/>
    </xf>
    <xf numFmtId="10" fontId="23" fillId="5" borderId="5" xfId="2" applyNumberFormat="1" applyFont="1" applyFill="1" applyBorder="1" applyAlignment="1">
      <alignment horizontal="right" vertical="center"/>
    </xf>
    <xf numFmtId="41" fontId="23" fillId="6" borderId="5" xfId="1" applyFont="1" applyFill="1" applyBorder="1" applyAlignment="1">
      <alignment horizontal="right" vertical="center"/>
    </xf>
    <xf numFmtId="10" fontId="23" fillId="7" borderId="5" xfId="2" applyNumberFormat="1" applyFont="1" applyFill="1" applyBorder="1" applyAlignment="1">
      <alignment horizontal="right" vertical="center"/>
    </xf>
    <xf numFmtId="2" fontId="23" fillId="6" borderId="5" xfId="0" applyNumberFormat="1" applyFont="1" applyFill="1" applyBorder="1" applyAlignment="1">
      <alignment horizontal="right" vertical="center"/>
    </xf>
    <xf numFmtId="2" fontId="23" fillId="5" borderId="5" xfId="0" applyNumberFormat="1" applyFont="1" applyFill="1" applyBorder="1" applyAlignment="1">
      <alignment horizontal="right" vertical="center"/>
    </xf>
    <xf numFmtId="10" fontId="23" fillId="5" borderId="6" xfId="2" applyNumberFormat="1" applyFont="1" applyFill="1" applyBorder="1" applyAlignment="1">
      <alignment horizontal="right" vertical="center"/>
    </xf>
    <xf numFmtId="176" fontId="23" fillId="5" borderId="5" xfId="2" applyNumberFormat="1" applyFont="1" applyFill="1" applyBorder="1" applyAlignment="1">
      <alignment horizontal="right" vertical="center"/>
    </xf>
    <xf numFmtId="0" fontId="23" fillId="7" borderId="0" xfId="0" applyFont="1" applyFill="1" applyAlignment="1">
      <alignment horizontal="right" vertical="center"/>
    </xf>
    <xf numFmtId="0" fontId="26" fillId="2" borderId="0" xfId="0" applyFont="1" applyFill="1">
      <alignment vertical="center"/>
    </xf>
    <xf numFmtId="0" fontId="27" fillId="2" borderId="0" xfId="0" applyFont="1" applyFill="1">
      <alignment vertical="center"/>
    </xf>
    <xf numFmtId="0" fontId="27" fillId="0" borderId="0" xfId="0" applyFont="1">
      <alignment vertical="center"/>
    </xf>
    <xf numFmtId="41" fontId="23" fillId="7" borderId="5" xfId="1" applyFont="1" applyFill="1" applyBorder="1" applyAlignment="1">
      <alignment horizontal="right" vertical="center"/>
    </xf>
    <xf numFmtId="41" fontId="22" fillId="7" borderId="5" xfId="1" applyFont="1" applyFill="1" applyBorder="1" applyAlignment="1">
      <alignment horizontal="right" vertical="center"/>
    </xf>
    <xf numFmtId="41" fontId="17" fillId="7" borderId="5" xfId="1" applyFont="1" applyFill="1" applyBorder="1" applyAlignment="1">
      <alignment horizontal="right" vertical="center"/>
    </xf>
    <xf numFmtId="41" fontId="17" fillId="7" borderId="5" xfId="1" quotePrefix="1" applyFont="1" applyFill="1" applyBorder="1" applyAlignment="1">
      <alignment horizontal="right" vertical="center"/>
    </xf>
    <xf numFmtId="0" fontId="23" fillId="7" borderId="5" xfId="0" applyFont="1" applyFill="1" applyBorder="1" applyAlignment="1">
      <alignment horizontal="right" vertical="center"/>
    </xf>
    <xf numFmtId="0" fontId="17" fillId="7" borderId="5" xfId="0" applyFont="1" applyFill="1" applyBorder="1" applyAlignment="1">
      <alignment horizontal="right" vertical="center"/>
    </xf>
    <xf numFmtId="41" fontId="23" fillId="7" borderId="5" xfId="2" applyNumberFormat="1" applyFont="1" applyFill="1" applyBorder="1" applyAlignment="1">
      <alignment horizontal="right" vertical="center"/>
    </xf>
    <xf numFmtId="3" fontId="17" fillId="7" borderId="5" xfId="2" applyNumberFormat="1" applyFont="1" applyFill="1" applyBorder="1" applyAlignment="1">
      <alignment horizontal="right" vertical="center"/>
    </xf>
    <xf numFmtId="0" fontId="3" fillId="5" borderId="5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left" vertical="center"/>
    </xf>
    <xf numFmtId="0" fontId="20" fillId="5" borderId="5" xfId="3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right" vertical="center"/>
    </xf>
    <xf numFmtId="41" fontId="18" fillId="5" borderId="5" xfId="1" applyFont="1" applyFill="1" applyBorder="1" applyAlignment="1">
      <alignment horizontal="right" vertical="center"/>
    </xf>
    <xf numFmtId="10" fontId="18" fillId="5" borderId="5" xfId="2" applyNumberFormat="1" applyFont="1" applyFill="1" applyBorder="1" applyAlignment="1">
      <alignment horizontal="right" vertical="center"/>
    </xf>
    <xf numFmtId="0" fontId="21" fillId="5" borderId="5" xfId="0" applyFont="1" applyFill="1" applyBorder="1" applyAlignment="1">
      <alignment horizontal="right" vertical="center" wrapText="1"/>
    </xf>
    <xf numFmtId="0" fontId="3" fillId="5" borderId="0" xfId="0" applyFont="1" applyFill="1" applyAlignment="1">
      <alignment horizontal="right" vertical="center"/>
    </xf>
    <xf numFmtId="0" fontId="23" fillId="0" borderId="5" xfId="0" quotePrefix="1" applyFont="1" applyBorder="1" applyAlignment="1">
      <alignment horizontal="left" vertical="center" wrapText="1"/>
    </xf>
    <xf numFmtId="0" fontId="17" fillId="0" borderId="5" xfId="0" quotePrefix="1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/>
    </xf>
  </cellXfs>
  <cellStyles count="8">
    <cellStyle name="Hyperlink" xfId="4"/>
    <cellStyle name="백분율" xfId="2" builtinId="5"/>
    <cellStyle name="쉼표 [0]" xfId="1" builtinId="6"/>
    <cellStyle name="쉼표 [0] 2" xfId="7"/>
    <cellStyle name="쉼표 [0] 3" xfId="6"/>
    <cellStyle name="표준" xfId="0" builtinId="0"/>
    <cellStyle name="하이퍼링크" xfId="3" builtinId="8"/>
    <cellStyle name="하이퍼링크 2" xfId="5"/>
  </cellStyles>
  <dxfs count="0"/>
  <tableStyles count="0" defaultTableStyle="TableStyleMedium2" defaultPivotStyle="PivotStyleLight16"/>
  <colors>
    <mruColors>
      <color rgb="FF0000FF"/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oiem@eradiant.net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kdan@jointree.co.kr" TargetMode="External"/><Relationship Id="rId18" Type="http://schemas.openxmlformats.org/officeDocument/2006/relationships/hyperlink" Target="mailto:tax@switch-vr.com" TargetMode="External"/><Relationship Id="rId26" Type="http://schemas.openxmlformats.org/officeDocument/2006/relationships/hyperlink" Target="mailto:drnd@teazen.co.kr" TargetMode="External"/><Relationship Id="rId39" Type="http://schemas.openxmlformats.org/officeDocument/2006/relationships/hyperlink" Target="mailto:hblee@mitkorea56.co.kr" TargetMode="External"/><Relationship Id="rId21" Type="http://schemas.openxmlformats.org/officeDocument/2006/relationships/hyperlink" Target="mailto:h.j.lee@dymint.com" TargetMode="External"/><Relationship Id="rId34" Type="http://schemas.openxmlformats.org/officeDocument/2006/relationships/hyperlink" Target="mailto:bkchem@hanmail.net" TargetMode="External"/><Relationship Id="rId42" Type="http://schemas.openxmlformats.org/officeDocument/2006/relationships/hyperlink" Target="mailto:grace@abmedical.co.kr" TargetMode="External"/><Relationship Id="rId47" Type="http://schemas.openxmlformats.org/officeDocument/2006/relationships/hyperlink" Target="mailto:sharphung@hanmail.net" TargetMode="External"/><Relationship Id="rId50" Type="http://schemas.openxmlformats.org/officeDocument/2006/relationships/comments" Target="../comments2.xml"/><Relationship Id="rId7" Type="http://schemas.openxmlformats.org/officeDocument/2006/relationships/hyperlink" Target="mailto:psl2@naver.com" TargetMode="External"/><Relationship Id="rId2" Type="http://schemas.openxmlformats.org/officeDocument/2006/relationships/hyperlink" Target="mailto:swsim@hwasung.net" TargetMode="External"/><Relationship Id="rId16" Type="http://schemas.openxmlformats.org/officeDocument/2006/relationships/hyperlink" Target="mailto:ohlyes@naver.com" TargetMode="External"/><Relationship Id="rId29" Type="http://schemas.openxmlformats.org/officeDocument/2006/relationships/hyperlink" Target="mailto:daeeun_rnd@daeeunelec.com" TargetMode="External"/><Relationship Id="rId11" Type="http://schemas.openxmlformats.org/officeDocument/2006/relationships/hyperlink" Target="mailto:dedongsm@naver.com" TargetMode="External"/><Relationship Id="rId24" Type="http://schemas.openxmlformats.org/officeDocument/2006/relationships/hyperlink" Target="mailto:smlee@hwa-jin.com" TargetMode="External"/><Relationship Id="rId32" Type="http://schemas.openxmlformats.org/officeDocument/2006/relationships/hyperlink" Target="mailto:jejuwellbeing@hanmail.net" TargetMode="External"/><Relationship Id="rId37" Type="http://schemas.openxmlformats.org/officeDocument/2006/relationships/hyperlink" Target="mailto:leeky@co-ms.co.kr" TargetMode="External"/><Relationship Id="rId40" Type="http://schemas.openxmlformats.org/officeDocument/2006/relationships/hyperlink" Target="mailto:dlwnsgml51@switco.co.kr" TargetMode="External"/><Relationship Id="rId45" Type="http://schemas.openxmlformats.org/officeDocument/2006/relationships/hyperlink" Target="mailto:kimth@hamsoa.com" TargetMode="External"/><Relationship Id="rId5" Type="http://schemas.openxmlformats.org/officeDocument/2006/relationships/hyperlink" Target="mailto:trkim@lactomason.com" TargetMode="External"/><Relationship Id="rId15" Type="http://schemas.openxmlformats.org/officeDocument/2006/relationships/hyperlink" Target="mailto:jmy7122@tdmkorea.com" TargetMode="External"/><Relationship Id="rId23" Type="http://schemas.openxmlformats.org/officeDocument/2006/relationships/hyperlink" Target="mailto:sonjh@tpt.co.kr" TargetMode="External"/><Relationship Id="rId28" Type="http://schemas.openxmlformats.org/officeDocument/2006/relationships/hyperlink" Target="mailto:ch-jin2014@naver.com" TargetMode="External"/><Relationship Id="rId36" Type="http://schemas.openxmlformats.org/officeDocument/2006/relationships/hyperlink" Target="mailto:dsna@ldt.co.kr" TargetMode="External"/><Relationship Id="rId49" Type="http://schemas.openxmlformats.org/officeDocument/2006/relationships/vmlDrawing" Target="../drawings/vmlDrawing2.vml"/><Relationship Id="rId10" Type="http://schemas.openxmlformats.org/officeDocument/2006/relationships/hyperlink" Target="mailto:ghoon@rusork.com" TargetMode="External"/><Relationship Id="rId19" Type="http://schemas.openxmlformats.org/officeDocument/2006/relationships/hyperlink" Target="mailto:hklee@chemoptics.co.kr" TargetMode="External"/><Relationship Id="rId31" Type="http://schemas.openxmlformats.org/officeDocument/2006/relationships/hyperlink" Target="mailto:plan@jesucorp.com" TargetMode="External"/><Relationship Id="rId44" Type="http://schemas.openxmlformats.org/officeDocument/2006/relationships/hyperlink" Target="mailto:hongpo@allixs.com" TargetMode="External"/><Relationship Id="rId4" Type="http://schemas.openxmlformats.org/officeDocument/2006/relationships/hyperlink" Target="mailto:welcome213@sejun.co.kr" TargetMode="External"/><Relationship Id="rId9" Type="http://schemas.openxmlformats.org/officeDocument/2006/relationships/hyperlink" Target="mailto:kkh@wintex.co.kr" TargetMode="External"/><Relationship Id="rId14" Type="http://schemas.openxmlformats.org/officeDocument/2006/relationships/hyperlink" Target="mailto:jonmingo@linkoptics.com" TargetMode="External"/><Relationship Id="rId22" Type="http://schemas.openxmlformats.org/officeDocument/2006/relationships/hyperlink" Target="mailto:sambornd@sambo21.com" TargetMode="External"/><Relationship Id="rId27" Type="http://schemas.openxmlformats.org/officeDocument/2006/relationships/hyperlink" Target="mailto:grace@abmedical.co.kr" TargetMode="External"/><Relationship Id="rId30" Type="http://schemas.openxmlformats.org/officeDocument/2006/relationships/hyperlink" Target="mailto:milpaso@e-ucl.co.kr" TargetMode="External"/><Relationship Id="rId35" Type="http://schemas.openxmlformats.org/officeDocument/2006/relationships/hyperlink" Target="mailto:hkk68@mprotek.com" TargetMode="External"/><Relationship Id="rId43" Type="http://schemas.openxmlformats.org/officeDocument/2006/relationships/hyperlink" Target="mailto:ch-jin2014@naver.com" TargetMode="External"/><Relationship Id="rId48" Type="http://schemas.openxmlformats.org/officeDocument/2006/relationships/printerSettings" Target="../printerSettings/printerSettings3.bin"/><Relationship Id="rId8" Type="http://schemas.openxmlformats.org/officeDocument/2006/relationships/hyperlink" Target="mailto:jhpark@youngchemical.co.kr" TargetMode="External"/><Relationship Id="rId3" Type="http://schemas.openxmlformats.org/officeDocument/2006/relationships/hyperlink" Target="mailto:hblim@hassbio.com" TargetMode="External"/><Relationship Id="rId12" Type="http://schemas.openxmlformats.org/officeDocument/2006/relationships/hyperlink" Target="mailto:parktaejun.ba@gmail.com" TargetMode="External"/><Relationship Id="rId17" Type="http://schemas.openxmlformats.org/officeDocument/2006/relationships/hyperlink" Target="mailto:soonjin_so@raytron.co.kr" TargetMode="External"/><Relationship Id="rId25" Type="http://schemas.openxmlformats.org/officeDocument/2006/relationships/hyperlink" Target="mailto:dlwnsgml51@switco.co.kr" TargetMode="External"/><Relationship Id="rId33" Type="http://schemas.openxmlformats.org/officeDocument/2006/relationships/hyperlink" Target="mailto:jeongthwa@valmax.co.kr" TargetMode="External"/><Relationship Id="rId38" Type="http://schemas.openxmlformats.org/officeDocument/2006/relationships/hyperlink" Target="mailto:yoyoqndqnd@naver.com" TargetMode="External"/><Relationship Id="rId46" Type="http://schemas.openxmlformats.org/officeDocument/2006/relationships/hyperlink" Target="mailto:sjyang@tntresearch.co.kr" TargetMode="External"/><Relationship Id="rId20" Type="http://schemas.openxmlformats.org/officeDocument/2006/relationships/hyperlink" Target="mailto:sohn@jeiotech.com" TargetMode="External"/><Relationship Id="rId41" Type="http://schemas.openxmlformats.org/officeDocument/2006/relationships/hyperlink" Target="mailto:drnd@teazen.co.kr" TargetMode="External"/><Relationship Id="rId1" Type="http://schemas.openxmlformats.org/officeDocument/2006/relationships/hyperlink" Target="mailto:choiem@eradiant.net" TargetMode="External"/><Relationship Id="rId6" Type="http://schemas.openxmlformats.org/officeDocument/2006/relationships/hyperlink" Target="mailto:ecomommeal@hanmail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S22"/>
  <sheetViews>
    <sheetView tabSelected="1" zoomScale="70" zoomScaleNormal="70" workbookViewId="0">
      <pane xSplit="3" topLeftCell="D1" activePane="topRight" state="frozen"/>
      <selection pane="topRight" activeCell="I4" sqref="I4:I6"/>
    </sheetView>
  </sheetViews>
  <sheetFormatPr defaultColWidth="9" defaultRowHeight="16.5" x14ac:dyDescent="0.3"/>
  <cols>
    <col min="1" max="1" width="4.375" style="3" bestFit="1" customWidth="1"/>
    <col min="2" max="2" width="16.5" style="3" customWidth="1"/>
    <col min="3" max="3" width="28" style="27" customWidth="1"/>
    <col min="4" max="4" width="12.625" style="3" bestFit="1" customWidth="1"/>
    <col min="5" max="5" width="13.5" style="3" customWidth="1"/>
    <col min="6" max="6" width="20.75" style="3" customWidth="1"/>
    <col min="7" max="7" width="45.125" style="3" customWidth="1"/>
    <col min="8" max="8" width="37.5" style="3" customWidth="1"/>
    <col min="9" max="14" width="20.75" style="3" customWidth="1"/>
    <col min="15" max="15" width="33.875" style="3" customWidth="1"/>
    <col min="16" max="16" width="26.25" style="29" customWidth="1"/>
    <col min="17" max="17" width="20.75" style="3" customWidth="1"/>
    <col min="18" max="18" width="24.25" style="3" customWidth="1"/>
    <col min="19" max="48" width="20.75" style="3" customWidth="1"/>
    <col min="49" max="49" width="12.5" style="3" customWidth="1"/>
    <col min="50" max="50" width="11.625" style="3" customWidth="1"/>
    <col min="51" max="51" width="13.75" style="3" customWidth="1"/>
    <col min="52" max="55" width="20.75" style="3" customWidth="1"/>
    <col min="56" max="56" width="71.75" style="3" customWidth="1"/>
    <col min="57" max="65" width="20.75" style="3" customWidth="1"/>
    <col min="66" max="71" width="8.625" customWidth="1"/>
    <col min="72" max="16384" width="9" style="34"/>
  </cols>
  <sheetData>
    <row r="1" spans="1:71" x14ac:dyDescent="0.3">
      <c r="A1" s="29"/>
      <c r="B1" s="29"/>
      <c r="C1" s="37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Q1" s="29"/>
      <c r="R1" s="29"/>
      <c r="S1" s="29"/>
      <c r="T1" s="29"/>
      <c r="U1" s="29"/>
      <c r="V1" s="29"/>
      <c r="W1" s="29"/>
      <c r="X1" s="29"/>
      <c r="Y1" s="38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34"/>
      <c r="BO1" s="34"/>
      <c r="BP1" s="34"/>
      <c r="BQ1" s="34"/>
      <c r="BR1" s="34"/>
      <c r="BS1" s="34"/>
    </row>
    <row r="2" spans="1:71" x14ac:dyDescent="0.3">
      <c r="A2" s="29"/>
      <c r="B2" s="29"/>
      <c r="C2" s="37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52"/>
      <c r="AU2" s="52"/>
      <c r="AV2" s="52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03" t="s">
        <v>792</v>
      </c>
      <c r="BK2" s="203"/>
      <c r="BL2" s="203"/>
      <c r="BM2" s="203"/>
      <c r="BN2" s="34"/>
      <c r="BO2" s="34"/>
      <c r="BP2" s="34"/>
      <c r="BQ2" s="34"/>
      <c r="BR2" s="34"/>
      <c r="BS2" s="34"/>
    </row>
    <row r="3" spans="1:71" s="35" customFormat="1" ht="33" x14ac:dyDescent="0.3">
      <c r="A3" s="53" t="s">
        <v>793</v>
      </c>
      <c r="B3" s="53" t="s">
        <v>794</v>
      </c>
      <c r="C3" s="53" t="s">
        <v>795</v>
      </c>
      <c r="D3" s="63" t="s">
        <v>796</v>
      </c>
      <c r="E3" s="63" t="s">
        <v>797</v>
      </c>
      <c r="F3" s="53" t="s">
        <v>798</v>
      </c>
      <c r="G3" s="63" t="s">
        <v>799</v>
      </c>
      <c r="H3" s="63" t="s">
        <v>800</v>
      </c>
      <c r="I3" s="66" t="s">
        <v>801</v>
      </c>
      <c r="J3" s="68"/>
      <c r="K3" s="66" t="s">
        <v>802</v>
      </c>
      <c r="L3" s="67"/>
      <c r="M3" s="67"/>
      <c r="N3" s="67"/>
      <c r="O3" s="68"/>
      <c r="P3" s="53" t="s">
        <v>803</v>
      </c>
      <c r="Q3" s="63" t="s">
        <v>804</v>
      </c>
      <c r="R3" s="63" t="s">
        <v>805</v>
      </c>
      <c r="S3" s="67" t="s">
        <v>881</v>
      </c>
      <c r="T3" s="67"/>
      <c r="U3" s="67"/>
      <c r="V3" s="67"/>
      <c r="W3" s="67"/>
      <c r="X3" s="67"/>
      <c r="Y3" s="68"/>
      <c r="Z3" s="67" t="s">
        <v>882</v>
      </c>
      <c r="AA3" s="67"/>
      <c r="AB3" s="67"/>
      <c r="AC3" s="67"/>
      <c r="AD3" s="67"/>
      <c r="AE3" s="67"/>
      <c r="AF3" s="67"/>
      <c r="AG3" s="67"/>
      <c r="AH3" s="67"/>
      <c r="AI3" s="67"/>
      <c r="AJ3" s="68"/>
      <c r="AK3" s="67" t="s">
        <v>883</v>
      </c>
      <c r="AL3" s="67"/>
      <c r="AM3" s="67"/>
      <c r="AN3" s="67"/>
      <c r="AO3" s="68"/>
      <c r="AP3" s="87" t="s">
        <v>884</v>
      </c>
      <c r="AQ3" s="87"/>
      <c r="AR3" s="87"/>
      <c r="AS3" s="88"/>
      <c r="AT3" s="31" t="s">
        <v>874</v>
      </c>
      <c r="AU3" s="63" t="s">
        <v>806</v>
      </c>
      <c r="AV3" s="63" t="s">
        <v>875</v>
      </c>
      <c r="AW3" s="63" t="s">
        <v>885</v>
      </c>
      <c r="AX3" s="63" t="s">
        <v>886</v>
      </c>
      <c r="AY3" s="63" t="s">
        <v>807</v>
      </c>
      <c r="AZ3" s="81" t="s">
        <v>876</v>
      </c>
      <c r="BA3" s="81"/>
      <c r="BB3" s="81"/>
      <c r="BC3" s="82"/>
      <c r="BD3" s="63" t="s">
        <v>879</v>
      </c>
      <c r="BE3" s="122" t="s">
        <v>24</v>
      </c>
      <c r="BF3" s="123"/>
      <c r="BG3" s="123"/>
      <c r="BH3" s="123"/>
      <c r="BI3" s="123"/>
      <c r="BJ3" s="56" t="s">
        <v>808</v>
      </c>
      <c r="BK3" s="56" t="s">
        <v>809</v>
      </c>
      <c r="BL3" s="56" t="s">
        <v>810</v>
      </c>
      <c r="BM3" s="56" t="s">
        <v>811</v>
      </c>
      <c r="BN3" s="58" t="s">
        <v>880</v>
      </c>
      <c r="BO3" s="69"/>
      <c r="BP3" s="69"/>
      <c r="BQ3" s="69"/>
      <c r="BR3" s="69"/>
      <c r="BS3" s="70"/>
    </row>
    <row r="4" spans="1:71" s="35" customFormat="1" x14ac:dyDescent="0.3">
      <c r="A4" s="54"/>
      <c r="B4" s="54"/>
      <c r="C4" s="54"/>
      <c r="D4" s="64"/>
      <c r="E4" s="64"/>
      <c r="F4" s="54"/>
      <c r="G4" s="64"/>
      <c r="H4" s="64"/>
      <c r="I4" s="53" t="s">
        <v>29</v>
      </c>
      <c r="J4" s="63" t="s">
        <v>30</v>
      </c>
      <c r="K4" s="53" t="s">
        <v>29</v>
      </c>
      <c r="L4" s="53" t="s">
        <v>812</v>
      </c>
      <c r="M4" s="63" t="s">
        <v>32</v>
      </c>
      <c r="N4" s="63" t="s">
        <v>30</v>
      </c>
      <c r="O4" s="78" t="s">
        <v>34</v>
      </c>
      <c r="P4" s="54"/>
      <c r="Q4" s="64"/>
      <c r="R4" s="64"/>
      <c r="S4" s="53">
        <v>2017</v>
      </c>
      <c r="T4" s="53">
        <v>2018</v>
      </c>
      <c r="U4" s="53">
        <v>2019</v>
      </c>
      <c r="V4" s="53">
        <v>2020</v>
      </c>
      <c r="W4" s="53">
        <v>2021</v>
      </c>
      <c r="X4" s="63" t="s">
        <v>815</v>
      </c>
      <c r="Y4" s="63" t="s">
        <v>816</v>
      </c>
      <c r="Z4" s="57">
        <v>2019</v>
      </c>
      <c r="AA4" s="58"/>
      <c r="AB4" s="59"/>
      <c r="AC4" s="57">
        <v>2020</v>
      </c>
      <c r="AD4" s="58"/>
      <c r="AE4" s="59"/>
      <c r="AF4" s="57">
        <v>2021</v>
      </c>
      <c r="AG4" s="58"/>
      <c r="AH4" s="59"/>
      <c r="AI4" s="63" t="s">
        <v>813</v>
      </c>
      <c r="AJ4" s="63" t="s">
        <v>814</v>
      </c>
      <c r="AK4" s="53">
        <v>2019</v>
      </c>
      <c r="AL4" s="53">
        <v>2020</v>
      </c>
      <c r="AM4" s="53">
        <v>2021</v>
      </c>
      <c r="AN4" s="63" t="s">
        <v>817</v>
      </c>
      <c r="AO4" s="75" t="s">
        <v>818</v>
      </c>
      <c r="AP4" s="53">
        <v>2019</v>
      </c>
      <c r="AQ4" s="53">
        <v>2020</v>
      </c>
      <c r="AR4" s="53">
        <v>2021</v>
      </c>
      <c r="AS4" s="84" t="s">
        <v>819</v>
      </c>
      <c r="AT4" s="53">
        <v>2021</v>
      </c>
      <c r="AU4" s="64"/>
      <c r="AV4" s="64"/>
      <c r="AW4" s="64"/>
      <c r="AX4" s="64"/>
      <c r="AY4" s="64"/>
      <c r="AZ4" s="53">
        <v>2019</v>
      </c>
      <c r="BA4" s="53">
        <v>2020</v>
      </c>
      <c r="BB4" s="53">
        <v>2021</v>
      </c>
      <c r="BC4" s="63" t="s">
        <v>820</v>
      </c>
      <c r="BD4" s="64"/>
      <c r="BE4" s="53">
        <v>2019</v>
      </c>
      <c r="BF4" s="53">
        <v>2020</v>
      </c>
      <c r="BG4" s="53">
        <v>2021</v>
      </c>
      <c r="BH4" s="63" t="s">
        <v>821</v>
      </c>
      <c r="BI4" s="57" t="s">
        <v>822</v>
      </c>
      <c r="BJ4" s="56"/>
      <c r="BK4" s="56"/>
      <c r="BL4" s="56"/>
      <c r="BM4" s="56"/>
      <c r="BN4" s="71"/>
      <c r="BO4" s="71"/>
      <c r="BP4" s="71"/>
      <c r="BQ4" s="71"/>
      <c r="BR4" s="71"/>
      <c r="BS4" s="72"/>
    </row>
    <row r="5" spans="1:71" s="35" customFormat="1" x14ac:dyDescent="0.3">
      <c r="A5" s="54"/>
      <c r="B5" s="54"/>
      <c r="C5" s="54"/>
      <c r="D5" s="64"/>
      <c r="E5" s="64"/>
      <c r="F5" s="54"/>
      <c r="G5" s="64"/>
      <c r="H5" s="64"/>
      <c r="I5" s="54"/>
      <c r="J5" s="64"/>
      <c r="K5" s="54"/>
      <c r="L5" s="54"/>
      <c r="M5" s="64"/>
      <c r="N5" s="64"/>
      <c r="O5" s="79"/>
      <c r="P5" s="54"/>
      <c r="Q5" s="64"/>
      <c r="R5" s="64"/>
      <c r="S5" s="54"/>
      <c r="T5" s="54"/>
      <c r="U5" s="54"/>
      <c r="V5" s="54"/>
      <c r="W5" s="54"/>
      <c r="X5" s="64"/>
      <c r="Y5" s="64"/>
      <c r="Z5" s="60"/>
      <c r="AA5" s="61"/>
      <c r="AB5" s="62"/>
      <c r="AC5" s="60"/>
      <c r="AD5" s="61"/>
      <c r="AE5" s="62"/>
      <c r="AF5" s="60"/>
      <c r="AG5" s="61"/>
      <c r="AH5" s="62"/>
      <c r="AI5" s="64"/>
      <c r="AJ5" s="64"/>
      <c r="AK5" s="54"/>
      <c r="AL5" s="54"/>
      <c r="AM5" s="54"/>
      <c r="AN5" s="64"/>
      <c r="AO5" s="76"/>
      <c r="AP5" s="54"/>
      <c r="AQ5" s="54"/>
      <c r="AR5" s="54"/>
      <c r="AS5" s="85"/>
      <c r="AT5" s="54"/>
      <c r="AU5" s="64"/>
      <c r="AV5" s="64"/>
      <c r="AW5" s="64"/>
      <c r="AX5" s="64"/>
      <c r="AY5" s="64"/>
      <c r="AZ5" s="54"/>
      <c r="BA5" s="54"/>
      <c r="BB5" s="54"/>
      <c r="BC5" s="64"/>
      <c r="BD5" s="64"/>
      <c r="BE5" s="54"/>
      <c r="BF5" s="54"/>
      <c r="BG5" s="54"/>
      <c r="BH5" s="64"/>
      <c r="BI5" s="83"/>
      <c r="BJ5" s="56"/>
      <c r="BK5" s="56"/>
      <c r="BL5" s="56"/>
      <c r="BM5" s="56"/>
      <c r="BN5" s="73"/>
      <c r="BO5" s="73"/>
      <c r="BP5" s="73"/>
      <c r="BQ5" s="73"/>
      <c r="BR5" s="73"/>
      <c r="BS5" s="74"/>
    </row>
    <row r="6" spans="1:71" s="35" customFormat="1" x14ac:dyDescent="0.3">
      <c r="A6" s="55"/>
      <c r="B6" s="55"/>
      <c r="C6" s="55"/>
      <c r="D6" s="65"/>
      <c r="E6" s="65"/>
      <c r="F6" s="55"/>
      <c r="G6" s="65"/>
      <c r="H6" s="65"/>
      <c r="I6" s="55"/>
      <c r="J6" s="65"/>
      <c r="K6" s="55"/>
      <c r="L6" s="55"/>
      <c r="M6" s="65"/>
      <c r="N6" s="65"/>
      <c r="O6" s="80"/>
      <c r="P6" s="55"/>
      <c r="Q6" s="65"/>
      <c r="R6" s="65"/>
      <c r="S6" s="55"/>
      <c r="T6" s="55"/>
      <c r="U6" s="55"/>
      <c r="V6" s="55"/>
      <c r="W6" s="55"/>
      <c r="X6" s="65"/>
      <c r="Y6" s="65"/>
      <c r="Z6" s="32" t="s">
        <v>45</v>
      </c>
      <c r="AA6" s="32" t="s">
        <v>46</v>
      </c>
      <c r="AB6" s="32" t="s">
        <v>47</v>
      </c>
      <c r="AC6" s="32" t="s">
        <v>45</v>
      </c>
      <c r="AD6" s="32" t="s">
        <v>46</v>
      </c>
      <c r="AE6" s="32" t="s">
        <v>47</v>
      </c>
      <c r="AF6" s="32" t="s">
        <v>45</v>
      </c>
      <c r="AG6" s="32" t="s">
        <v>46</v>
      </c>
      <c r="AH6" s="32" t="s">
        <v>47</v>
      </c>
      <c r="AI6" s="65"/>
      <c r="AJ6" s="65"/>
      <c r="AK6" s="55"/>
      <c r="AL6" s="55"/>
      <c r="AM6" s="55"/>
      <c r="AN6" s="65"/>
      <c r="AO6" s="77"/>
      <c r="AP6" s="55"/>
      <c r="AQ6" s="55"/>
      <c r="AR6" s="55"/>
      <c r="AS6" s="86"/>
      <c r="AT6" s="55"/>
      <c r="AU6" s="65"/>
      <c r="AV6" s="65"/>
      <c r="AW6" s="65"/>
      <c r="AX6" s="65"/>
      <c r="AY6" s="65"/>
      <c r="AZ6" s="55"/>
      <c r="BA6" s="55"/>
      <c r="BB6" s="55"/>
      <c r="BC6" s="65"/>
      <c r="BD6" s="65"/>
      <c r="BE6" s="55"/>
      <c r="BF6" s="55"/>
      <c r="BG6" s="55"/>
      <c r="BH6" s="65"/>
      <c r="BI6" s="60"/>
      <c r="BJ6" s="56"/>
      <c r="BK6" s="56"/>
      <c r="BL6" s="56"/>
      <c r="BM6" s="56"/>
      <c r="BN6" s="33" t="s">
        <v>787</v>
      </c>
      <c r="BO6" s="32" t="s">
        <v>788</v>
      </c>
      <c r="BP6" s="32" t="s">
        <v>789</v>
      </c>
      <c r="BQ6" s="32" t="s">
        <v>791</v>
      </c>
      <c r="BR6" s="32" t="s">
        <v>823</v>
      </c>
      <c r="BS6" s="32" t="s">
        <v>790</v>
      </c>
    </row>
    <row r="7" spans="1:71" s="180" customFormat="1" ht="18" customHeight="1" x14ac:dyDescent="0.3">
      <c r="A7" s="161">
        <v>1</v>
      </c>
      <c r="B7" s="161" t="s">
        <v>117</v>
      </c>
      <c r="C7" s="166" t="s">
        <v>49</v>
      </c>
      <c r="D7" s="161" t="s">
        <v>50</v>
      </c>
      <c r="E7" s="161" t="s">
        <v>867</v>
      </c>
      <c r="F7" s="161" t="s">
        <v>868</v>
      </c>
      <c r="G7" s="167" t="s">
        <v>54</v>
      </c>
      <c r="H7" s="167" t="s">
        <v>54</v>
      </c>
      <c r="I7" s="161" t="s">
        <v>869</v>
      </c>
      <c r="J7" s="161" t="s">
        <v>870</v>
      </c>
      <c r="K7" s="161" t="s">
        <v>871</v>
      </c>
      <c r="L7" s="161" t="s">
        <v>58</v>
      </c>
      <c r="M7" s="161" t="s">
        <v>872</v>
      </c>
      <c r="N7" s="161" t="s">
        <v>870</v>
      </c>
      <c r="O7" s="168" t="s">
        <v>873</v>
      </c>
      <c r="P7" s="169" t="s">
        <v>110</v>
      </c>
      <c r="Q7" s="170">
        <v>20423</v>
      </c>
      <c r="R7" s="161" t="s">
        <v>63</v>
      </c>
      <c r="S7" s="171"/>
      <c r="T7" s="171"/>
      <c r="U7" s="171"/>
      <c r="V7" s="171"/>
      <c r="W7" s="184"/>
      <c r="X7" s="172" t="e">
        <f>AVERAGE(U7:W7)</f>
        <v>#DIV/0!</v>
      </c>
      <c r="Y7" s="173" t="e">
        <f>((W7/S7)^(1/4)-1)</f>
        <v>#DIV/0!</v>
      </c>
      <c r="Z7" s="171"/>
      <c r="AA7" s="171"/>
      <c r="AB7" s="174">
        <f t="shared" ref="AB7:AB10" si="0">SUM(Z7:AA7)</f>
        <v>0</v>
      </c>
      <c r="AC7" s="171"/>
      <c r="AD7" s="171"/>
      <c r="AE7" s="174">
        <f t="shared" ref="AE7:AE10" si="1">SUM(AC7:AD7)</f>
        <v>0</v>
      </c>
      <c r="AF7" s="184"/>
      <c r="AG7" s="184"/>
      <c r="AH7" s="174">
        <f>SUM(AF7:AG7)</f>
        <v>0</v>
      </c>
      <c r="AI7" s="172">
        <f>(AB7+AE7+AH7)/3</f>
        <v>0</v>
      </c>
      <c r="AJ7" s="173" t="e">
        <f>AI7/X7</f>
        <v>#DIV/0!</v>
      </c>
      <c r="AK7" s="184"/>
      <c r="AL7" s="184"/>
      <c r="AM7" s="184"/>
      <c r="AN7" s="172" t="e">
        <f>AVERAGE(AK7:AM7)</f>
        <v>#DIV/0!</v>
      </c>
      <c r="AO7" s="173" t="e">
        <f>AN7/X7</f>
        <v>#DIV/0!</v>
      </c>
      <c r="AP7" s="188"/>
      <c r="AQ7" s="188"/>
      <c r="AR7" s="188"/>
      <c r="AS7" s="173" t="e">
        <f>RATE(2,0,-AP7,AR7)</f>
        <v>#NUM!</v>
      </c>
      <c r="AT7" s="170"/>
      <c r="AU7" s="170"/>
      <c r="AV7" s="175" t="e">
        <f>AU7/AT7</f>
        <v>#DIV/0!</v>
      </c>
      <c r="AW7" s="170" t="s">
        <v>595</v>
      </c>
      <c r="AX7" s="170" t="s">
        <v>595</v>
      </c>
      <c r="AY7" s="170"/>
      <c r="AZ7" s="188"/>
      <c r="BA7" s="188"/>
      <c r="BB7" s="188"/>
      <c r="BC7" s="176" t="e">
        <f>AVERAGE(AZ7:BB7)</f>
        <v>#DIV/0!</v>
      </c>
      <c r="BD7" s="201" t="s">
        <v>878</v>
      </c>
      <c r="BE7" s="188"/>
      <c r="BF7" s="188"/>
      <c r="BG7" s="188"/>
      <c r="BH7" s="177" t="e">
        <f>AVERAGE(BE7:BG7)</f>
        <v>#DIV/0!</v>
      </c>
      <c r="BI7" s="178" t="e">
        <f>BG7/AR7</f>
        <v>#DIV/0!</v>
      </c>
      <c r="BJ7" s="190"/>
      <c r="BK7" s="190"/>
      <c r="BL7" s="190"/>
      <c r="BM7" s="179" t="e">
        <f t="shared" ref="BM7:BM11" si="2">BK7/BL7</f>
        <v>#DIV/0!</v>
      </c>
      <c r="BN7" s="170"/>
      <c r="BO7" s="170"/>
      <c r="BP7" s="170"/>
      <c r="BQ7" s="170"/>
      <c r="BR7" s="170"/>
      <c r="BS7" s="170">
        <f>SUM(BN7:BR7)</f>
        <v>0</v>
      </c>
    </row>
    <row r="8" spans="1:71" s="36" customFormat="1" ht="18" customHeight="1" x14ac:dyDescent="0.3">
      <c r="A8" s="4"/>
      <c r="B8" s="41"/>
      <c r="C8" s="42"/>
      <c r="D8" s="41"/>
      <c r="E8" s="41"/>
      <c r="F8" s="41"/>
      <c r="G8" s="43"/>
      <c r="H8" s="51"/>
      <c r="I8" s="41"/>
      <c r="J8" s="41"/>
      <c r="K8" s="41"/>
      <c r="L8" s="41"/>
      <c r="M8" s="41"/>
      <c r="N8" s="41"/>
      <c r="O8" s="44"/>
      <c r="P8" s="45"/>
      <c r="Q8" s="40"/>
      <c r="R8" s="41"/>
      <c r="S8" s="46"/>
      <c r="T8" s="46"/>
      <c r="U8" s="46"/>
      <c r="V8" s="46"/>
      <c r="W8" s="185"/>
      <c r="X8" s="172" t="e">
        <f>AVERAGE(U8:W8)</f>
        <v>#DIV/0!</v>
      </c>
      <c r="Y8" s="173" t="e">
        <f>((W8/S8)^(1/4)-1)</f>
        <v>#DIV/0!</v>
      </c>
      <c r="Z8" s="46"/>
      <c r="AA8" s="46"/>
      <c r="AB8" s="174">
        <f t="shared" si="0"/>
        <v>0</v>
      </c>
      <c r="AC8" s="46"/>
      <c r="AD8" s="46"/>
      <c r="AE8" s="174">
        <f t="shared" si="1"/>
        <v>0</v>
      </c>
      <c r="AF8" s="186"/>
      <c r="AG8" s="186"/>
      <c r="AH8" s="174">
        <f>SUM(AF8:AG8)</f>
        <v>0</v>
      </c>
      <c r="AI8" s="172">
        <f>(AB8+AE8+AH8)/3</f>
        <v>0</v>
      </c>
      <c r="AJ8" s="173" t="e">
        <f>AI8/X8</f>
        <v>#DIV/0!</v>
      </c>
      <c r="AK8" s="186"/>
      <c r="AL8" s="186"/>
      <c r="AM8" s="186"/>
      <c r="AN8" s="172" t="e">
        <f>AVERAGE(AK8:AM8)</f>
        <v>#DIV/0!</v>
      </c>
      <c r="AO8" s="173" t="e">
        <f>AN8/X8</f>
        <v>#DIV/0!</v>
      </c>
      <c r="AP8" s="189"/>
      <c r="AQ8" s="189"/>
      <c r="AR8" s="189"/>
      <c r="AS8" s="173" t="e">
        <f>RATE(2,0,-AP8,AR8)</f>
        <v>#NUM!</v>
      </c>
      <c r="AT8" s="40"/>
      <c r="AU8" s="40"/>
      <c r="AV8" s="175" t="e">
        <f>AU8/AT8</f>
        <v>#DIV/0!</v>
      </c>
      <c r="AW8" s="40"/>
      <c r="AX8" s="40"/>
      <c r="AY8" s="40"/>
      <c r="AZ8" s="189"/>
      <c r="BA8" s="189"/>
      <c r="BB8" s="189"/>
      <c r="BC8" s="176" t="e">
        <f>AVERAGE(AZ8:BB8)</f>
        <v>#DIV/0!</v>
      </c>
      <c r="BD8" s="202" t="s">
        <v>878</v>
      </c>
      <c r="BE8" s="189"/>
      <c r="BF8" s="189"/>
      <c r="BG8" s="189"/>
      <c r="BH8" s="177" t="e">
        <f>AVERAGE(BE8:BG8)</f>
        <v>#DIV/0!</v>
      </c>
      <c r="BI8" s="178" t="e">
        <f>BG8/AR8</f>
        <v>#DIV/0!</v>
      </c>
      <c r="BJ8" s="186"/>
      <c r="BK8" s="186"/>
      <c r="BL8" s="186"/>
      <c r="BM8" s="179" t="e">
        <f t="shared" si="2"/>
        <v>#DIV/0!</v>
      </c>
      <c r="BN8" s="40"/>
      <c r="BO8" s="40"/>
      <c r="BP8" s="40"/>
      <c r="BQ8" s="40"/>
      <c r="BR8" s="40"/>
      <c r="BS8" s="170">
        <f t="shared" ref="BS8:BS10" si="3">SUM(BN8:BR8)</f>
        <v>0</v>
      </c>
    </row>
    <row r="9" spans="1:71" s="36" customFormat="1" ht="18" customHeight="1" x14ac:dyDescent="0.3">
      <c r="A9" s="4"/>
      <c r="B9" s="41"/>
      <c r="C9" s="42"/>
      <c r="D9" s="41"/>
      <c r="E9" s="41"/>
      <c r="F9" s="41"/>
      <c r="G9" s="43"/>
      <c r="H9" s="43"/>
      <c r="I9" s="41"/>
      <c r="J9" s="41"/>
      <c r="K9" s="41"/>
      <c r="L9" s="41"/>
      <c r="M9" s="41"/>
      <c r="N9" s="41"/>
      <c r="O9" s="44"/>
      <c r="P9" s="45"/>
      <c r="Q9" s="40"/>
      <c r="R9" s="41"/>
      <c r="S9" s="46"/>
      <c r="T9" s="46"/>
      <c r="U9" s="46"/>
      <c r="V9" s="46"/>
      <c r="W9" s="185"/>
      <c r="X9" s="172" t="e">
        <f>AVERAGE(U9:W9)</f>
        <v>#DIV/0!</v>
      </c>
      <c r="Y9" s="173" t="e">
        <f>((W9/S9)^(1/4)-1)</f>
        <v>#DIV/0!</v>
      </c>
      <c r="Z9" s="46"/>
      <c r="AA9" s="46"/>
      <c r="AB9" s="174">
        <f t="shared" si="0"/>
        <v>0</v>
      </c>
      <c r="AC9" s="46"/>
      <c r="AD9" s="46"/>
      <c r="AE9" s="174">
        <f t="shared" si="1"/>
        <v>0</v>
      </c>
      <c r="AF9" s="186"/>
      <c r="AG9" s="187"/>
      <c r="AH9" s="174">
        <f>SUM(AF9:AG9)</f>
        <v>0</v>
      </c>
      <c r="AI9" s="172">
        <f>(AB9+AE9+AH9)/3</f>
        <v>0</v>
      </c>
      <c r="AJ9" s="173" t="e">
        <f>AI9/X9</f>
        <v>#DIV/0!</v>
      </c>
      <c r="AK9" s="186"/>
      <c r="AL9" s="186"/>
      <c r="AM9" s="186"/>
      <c r="AN9" s="172" t="e">
        <f>AVERAGE(AK9:AM9)</f>
        <v>#DIV/0!</v>
      </c>
      <c r="AO9" s="173" t="e">
        <f>AN9/X9</f>
        <v>#DIV/0!</v>
      </c>
      <c r="AP9" s="189"/>
      <c r="AQ9" s="189"/>
      <c r="AR9" s="189"/>
      <c r="AS9" s="173" t="e">
        <f>RATE(2,0,-AP9,AR9)</f>
        <v>#NUM!</v>
      </c>
      <c r="AT9" s="40"/>
      <c r="AU9" s="40"/>
      <c r="AV9" s="175" t="e">
        <f>AU9/AT9</f>
        <v>#DIV/0!</v>
      </c>
      <c r="AW9" s="40"/>
      <c r="AX9" s="40"/>
      <c r="AY9" s="40"/>
      <c r="AZ9" s="189"/>
      <c r="BA9" s="189"/>
      <c r="BB9" s="189"/>
      <c r="BC9" s="176" t="e">
        <f>AVERAGE(AZ9:BB9)</f>
        <v>#DIV/0!</v>
      </c>
      <c r="BD9" s="202" t="s">
        <v>878</v>
      </c>
      <c r="BE9" s="189"/>
      <c r="BF9" s="189"/>
      <c r="BG9" s="189"/>
      <c r="BH9" s="177" t="e">
        <f>AVERAGE(BE9:BG9)</f>
        <v>#DIV/0!</v>
      </c>
      <c r="BI9" s="178" t="e">
        <f>BG9/AR9</f>
        <v>#DIV/0!</v>
      </c>
      <c r="BJ9" s="191"/>
      <c r="BK9" s="191"/>
      <c r="BL9" s="191"/>
      <c r="BM9" s="179" t="e">
        <f t="shared" si="2"/>
        <v>#DIV/0!</v>
      </c>
      <c r="BN9" s="40"/>
      <c r="BO9" s="40"/>
      <c r="BP9" s="40"/>
      <c r="BQ9" s="40"/>
      <c r="BR9" s="40"/>
      <c r="BS9" s="170">
        <f t="shared" si="3"/>
        <v>0</v>
      </c>
    </row>
    <row r="10" spans="1:71" s="36" customFormat="1" ht="18" customHeight="1" x14ac:dyDescent="0.3">
      <c r="A10" s="4"/>
      <c r="B10" s="41"/>
      <c r="C10" s="42"/>
      <c r="D10" s="41"/>
      <c r="E10" s="41"/>
      <c r="F10" s="41"/>
      <c r="G10" s="43"/>
      <c r="H10" s="43"/>
      <c r="I10" s="41"/>
      <c r="J10" s="41"/>
      <c r="K10" s="41"/>
      <c r="L10" s="41"/>
      <c r="M10" s="41"/>
      <c r="N10" s="41"/>
      <c r="O10" s="44"/>
      <c r="P10" s="45"/>
      <c r="Q10" s="40"/>
      <c r="R10" s="41"/>
      <c r="S10" s="46"/>
      <c r="T10" s="46"/>
      <c r="U10" s="46"/>
      <c r="V10" s="46"/>
      <c r="W10" s="185"/>
      <c r="X10" s="172" t="e">
        <f>AVERAGE(U10:W10)</f>
        <v>#DIV/0!</v>
      </c>
      <c r="Y10" s="173" t="e">
        <f>((W10/S10)^(1/4)-1)</f>
        <v>#DIV/0!</v>
      </c>
      <c r="Z10" s="46"/>
      <c r="AA10" s="46"/>
      <c r="AB10" s="174">
        <f t="shared" si="0"/>
        <v>0</v>
      </c>
      <c r="AC10" s="46"/>
      <c r="AD10" s="46"/>
      <c r="AE10" s="174">
        <f t="shared" si="1"/>
        <v>0</v>
      </c>
      <c r="AF10" s="186"/>
      <c r="AG10" s="186"/>
      <c r="AH10" s="174">
        <f>SUM(AF10:AG10)</f>
        <v>0</v>
      </c>
      <c r="AI10" s="172">
        <f>(AB10+AE10+AH10)/3</f>
        <v>0</v>
      </c>
      <c r="AJ10" s="173" t="e">
        <f>AI10/X10</f>
        <v>#DIV/0!</v>
      </c>
      <c r="AK10" s="186"/>
      <c r="AL10" s="186"/>
      <c r="AM10" s="186"/>
      <c r="AN10" s="172" t="e">
        <f>AVERAGE(AK10:AM10)</f>
        <v>#DIV/0!</v>
      </c>
      <c r="AO10" s="173" t="e">
        <f>AN10/X10</f>
        <v>#DIV/0!</v>
      </c>
      <c r="AP10" s="189"/>
      <c r="AQ10" s="189"/>
      <c r="AR10" s="189"/>
      <c r="AS10" s="173" t="e">
        <f>RATE(2,0,-AP10,AR10)</f>
        <v>#NUM!</v>
      </c>
      <c r="AT10" s="40"/>
      <c r="AU10" s="40"/>
      <c r="AV10" s="175" t="e">
        <f>AU10/AT10</f>
        <v>#DIV/0!</v>
      </c>
      <c r="AW10" s="40"/>
      <c r="AX10" s="40"/>
      <c r="AY10" s="40"/>
      <c r="AZ10" s="189"/>
      <c r="BA10" s="189"/>
      <c r="BB10" s="189"/>
      <c r="BC10" s="176" t="e">
        <f>AVERAGE(AZ10:BB10)</f>
        <v>#DIV/0!</v>
      </c>
      <c r="BD10" s="202" t="s">
        <v>878</v>
      </c>
      <c r="BE10" s="189"/>
      <c r="BF10" s="189"/>
      <c r="BG10" s="189"/>
      <c r="BH10" s="177" t="e">
        <f>AVERAGE(BE10:BG10)</f>
        <v>#DIV/0!</v>
      </c>
      <c r="BI10" s="178" t="e">
        <f>BG10/AR10</f>
        <v>#DIV/0!</v>
      </c>
      <c r="BJ10" s="186"/>
      <c r="BK10" s="186"/>
      <c r="BL10" s="186"/>
      <c r="BM10" s="179" t="e">
        <f t="shared" si="2"/>
        <v>#DIV/0!</v>
      </c>
      <c r="BN10" s="40"/>
      <c r="BO10" s="40"/>
      <c r="BP10" s="40"/>
      <c r="BQ10" s="40"/>
      <c r="BR10" s="40"/>
      <c r="BS10" s="170">
        <f t="shared" si="3"/>
        <v>0</v>
      </c>
    </row>
    <row r="11" spans="1:71" s="200" customFormat="1" ht="18" customHeight="1" x14ac:dyDescent="0.3">
      <c r="A11" s="192"/>
      <c r="B11" s="193" t="s">
        <v>866</v>
      </c>
      <c r="C11" s="193"/>
      <c r="D11" s="193"/>
      <c r="E11" s="193"/>
      <c r="F11" s="193"/>
      <c r="G11" s="194"/>
      <c r="H11" s="194"/>
      <c r="I11" s="193"/>
      <c r="J11" s="193"/>
      <c r="K11" s="193"/>
      <c r="L11" s="193"/>
      <c r="M11" s="193"/>
      <c r="N11" s="193"/>
      <c r="O11" s="195"/>
      <c r="P11" s="193"/>
      <c r="Q11" s="196"/>
      <c r="R11" s="193"/>
      <c r="S11" s="197">
        <f>SUM(S7:S10)</f>
        <v>0</v>
      </c>
      <c r="T11" s="197">
        <f t="shared" ref="T11:V11" si="4">SUM(T7:T10)</f>
        <v>0</v>
      </c>
      <c r="U11" s="197">
        <f t="shared" si="4"/>
        <v>0</v>
      </c>
      <c r="V11" s="197">
        <f t="shared" si="4"/>
        <v>0</v>
      </c>
      <c r="W11" s="197">
        <f t="shared" ref="W11" si="5">SUM(W7:W10)</f>
        <v>0</v>
      </c>
      <c r="X11" s="47">
        <f t="shared" ref="X11" si="6">AVERAGE(U11:W11)</f>
        <v>0</v>
      </c>
      <c r="Y11" s="48" t="e">
        <f>((W11/S11)^(1/4)-1)</f>
        <v>#DIV/0!</v>
      </c>
      <c r="Z11" s="197">
        <f t="shared" ref="Z11:AB11" si="7">SUM(Z7:Z10)</f>
        <v>0</v>
      </c>
      <c r="AA11" s="197">
        <f t="shared" si="7"/>
        <v>0</v>
      </c>
      <c r="AB11" s="197">
        <f t="shared" si="7"/>
        <v>0</v>
      </c>
      <c r="AC11" s="197">
        <f t="shared" ref="AC11:AH11" si="8">SUM(AC7:AC10)</f>
        <v>0</v>
      </c>
      <c r="AD11" s="197">
        <f t="shared" si="8"/>
        <v>0</v>
      </c>
      <c r="AE11" s="197">
        <f t="shared" si="8"/>
        <v>0</v>
      </c>
      <c r="AF11" s="197">
        <f t="shared" ref="AF11:AG11" si="9">SUM(AF7:AF10)</f>
        <v>0</v>
      </c>
      <c r="AG11" s="197">
        <f t="shared" si="9"/>
        <v>0</v>
      </c>
      <c r="AH11" s="197">
        <f t="shared" si="8"/>
        <v>0</v>
      </c>
      <c r="AI11" s="172">
        <f>(AB11+AE11+AH11)/3</f>
        <v>0</v>
      </c>
      <c r="AJ11" s="48" t="e">
        <f>AI11/X11</f>
        <v>#DIV/0!</v>
      </c>
      <c r="AK11" s="197">
        <f t="shared" ref="AK11:AL11" si="10">SUM(AK7:AK10)</f>
        <v>0</v>
      </c>
      <c r="AL11" s="197">
        <f t="shared" si="10"/>
        <v>0</v>
      </c>
      <c r="AM11" s="197">
        <f t="shared" ref="AM11" si="11">SUM(AM7:AM10)</f>
        <v>0</v>
      </c>
      <c r="AN11" s="47">
        <f t="shared" ref="AN11" si="12">AVERAGE(AK11:AM11)</f>
        <v>0</v>
      </c>
      <c r="AO11" s="48" t="e">
        <f>AN11/X11</f>
        <v>#DIV/0!</v>
      </c>
      <c r="AP11" s="197">
        <f t="shared" ref="AP11:AQ11" si="13">SUM(AP7:AP10)</f>
        <v>0</v>
      </c>
      <c r="AQ11" s="197">
        <f t="shared" si="13"/>
        <v>0</v>
      </c>
      <c r="AR11" s="197">
        <f t="shared" ref="AR11" si="14">SUM(AR7:AR10)</f>
        <v>0</v>
      </c>
      <c r="AS11" s="48" t="e">
        <f t="shared" ref="AS11" si="15">RATE(2,0,-AP11,AR11)</f>
        <v>#NUM!</v>
      </c>
      <c r="AT11" s="197">
        <f t="shared" ref="AT11:AU11" si="16">SUM(AT7:AT10)</f>
        <v>0</v>
      </c>
      <c r="AU11" s="197">
        <f t="shared" si="16"/>
        <v>0</v>
      </c>
      <c r="AV11" s="198" t="e">
        <f>AT11/AU11</f>
        <v>#DIV/0!</v>
      </c>
      <c r="AW11" s="196"/>
      <c r="AX11" s="196"/>
      <c r="AY11" s="196"/>
      <c r="AZ11" s="197">
        <f t="shared" ref="AZ11:BA11" si="17">SUM(AZ7:AZ10)</f>
        <v>0</v>
      </c>
      <c r="BA11" s="197">
        <f t="shared" si="17"/>
        <v>0</v>
      </c>
      <c r="BB11" s="197">
        <f>SUM(BB7:BB10)</f>
        <v>0</v>
      </c>
      <c r="BC11" s="49">
        <f t="shared" ref="BC11" si="18">AVERAGE(AZ11:BB11)</f>
        <v>0</v>
      </c>
      <c r="BD11" s="199"/>
      <c r="BE11" s="197">
        <f t="shared" ref="BE11:BF11" si="19">SUM(BE7:BE10)</f>
        <v>0</v>
      </c>
      <c r="BF11" s="197">
        <f t="shared" si="19"/>
        <v>0</v>
      </c>
      <c r="BG11" s="197">
        <f>SUM(BG7:BG10)</f>
        <v>0</v>
      </c>
      <c r="BH11" s="49">
        <f t="shared" ref="BH11" si="20">AVERAGE(BE11:BG11)</f>
        <v>0</v>
      </c>
      <c r="BI11" s="50" t="e">
        <f>BG11/AR11</f>
        <v>#DIV/0!</v>
      </c>
      <c r="BJ11" s="197">
        <f>SUM(BJ7:BJ10)</f>
        <v>0</v>
      </c>
      <c r="BK11" s="197">
        <f t="shared" ref="BK11:BL11" si="21">SUM(BK7:BK10)</f>
        <v>0</v>
      </c>
      <c r="BL11" s="197">
        <f t="shared" si="21"/>
        <v>0</v>
      </c>
      <c r="BM11" s="39" t="e">
        <f t="shared" si="2"/>
        <v>#DIV/0!</v>
      </c>
      <c r="BN11" s="196">
        <f>SUM(BN7:BN10)</f>
        <v>0</v>
      </c>
      <c r="BO11" s="196">
        <f>SUM(BO7:BO10)</f>
        <v>0</v>
      </c>
      <c r="BP11" s="196">
        <f>SUM(BP7:BP10)</f>
        <v>0</v>
      </c>
      <c r="BQ11" s="196">
        <f>SUM(BQ7:BQ10)</f>
        <v>0</v>
      </c>
      <c r="BR11" s="196">
        <f>SUM(BR7:BR10)</f>
        <v>0</v>
      </c>
      <c r="BS11" s="196">
        <f>SUM(BN11:BR11)</f>
        <v>0</v>
      </c>
    </row>
    <row r="14" spans="1:71" x14ac:dyDescent="0.3">
      <c r="A14" s="181" t="s">
        <v>860</v>
      </c>
      <c r="B14" s="182"/>
      <c r="C14" s="183"/>
      <c r="D14" s="183"/>
      <c r="E14" s="183"/>
    </row>
    <row r="15" spans="1:71" x14ac:dyDescent="0.3">
      <c r="A15" s="183" t="s">
        <v>877</v>
      </c>
      <c r="B15" s="183"/>
      <c r="C15" s="183"/>
      <c r="D15" s="183"/>
      <c r="E15" s="183"/>
    </row>
    <row r="16" spans="1:71" x14ac:dyDescent="0.3">
      <c r="A16" s="183" t="s">
        <v>861</v>
      </c>
      <c r="B16" s="183"/>
      <c r="C16" s="183"/>
      <c r="D16" s="183"/>
      <c r="E16" s="183"/>
    </row>
    <row r="17" spans="1:5" x14ac:dyDescent="0.3">
      <c r="A17" s="183" t="s">
        <v>862</v>
      </c>
      <c r="B17" s="183"/>
      <c r="C17" s="183"/>
      <c r="D17" s="183"/>
      <c r="E17" s="183"/>
    </row>
    <row r="18" spans="1:5" x14ac:dyDescent="0.3">
      <c r="A18" s="183" t="s">
        <v>863</v>
      </c>
      <c r="B18" s="183"/>
      <c r="C18" s="183"/>
      <c r="D18" s="183"/>
      <c r="E18" s="183"/>
    </row>
    <row r="19" spans="1:5" x14ac:dyDescent="0.3">
      <c r="A19" s="183" t="s">
        <v>864</v>
      </c>
      <c r="B19" s="183"/>
      <c r="C19" s="183"/>
      <c r="D19" s="183"/>
      <c r="E19" s="183"/>
    </row>
    <row r="20" spans="1:5" x14ac:dyDescent="0.3">
      <c r="A20" s="183" t="s">
        <v>865</v>
      </c>
      <c r="B20" s="183"/>
      <c r="C20" s="183"/>
      <c r="D20" s="183"/>
      <c r="E20" s="183"/>
    </row>
    <row r="21" spans="1:5" x14ac:dyDescent="0.3">
      <c r="A21" s="183" t="s">
        <v>887</v>
      </c>
    </row>
    <row r="22" spans="1:5" x14ac:dyDescent="0.3">
      <c r="A22" s="183" t="s">
        <v>889</v>
      </c>
    </row>
  </sheetData>
  <mergeCells count="69">
    <mergeCell ref="BI4:BI6"/>
    <mergeCell ref="AS4:AS6"/>
    <mergeCell ref="AT4:AT6"/>
    <mergeCell ref="AZ4:AZ6"/>
    <mergeCell ref="BA4:BA6"/>
    <mergeCell ref="BC4:BC6"/>
    <mergeCell ref="BE4:BE6"/>
    <mergeCell ref="BF4:BF6"/>
    <mergeCell ref="BH4:BH6"/>
    <mergeCell ref="AX3:AX6"/>
    <mergeCell ref="AP3:AS3"/>
    <mergeCell ref="AU3:AU6"/>
    <mergeCell ref="AV3:AV6"/>
    <mergeCell ref="AW3:AW6"/>
    <mergeCell ref="I4:I6"/>
    <mergeCell ref="J4:J6"/>
    <mergeCell ref="K4:K6"/>
    <mergeCell ref="L4:L6"/>
    <mergeCell ref="M4:M6"/>
    <mergeCell ref="N4:N6"/>
    <mergeCell ref="O4:O6"/>
    <mergeCell ref="AY3:AY6"/>
    <mergeCell ref="AZ3:BC3"/>
    <mergeCell ref="BD3:BD6"/>
    <mergeCell ref="BE3:BI3"/>
    <mergeCell ref="AL4:AL6"/>
    <mergeCell ref="AO4:AO6"/>
    <mergeCell ref="AP4:AP6"/>
    <mergeCell ref="AQ4:AQ6"/>
    <mergeCell ref="AK3:AO3"/>
    <mergeCell ref="AN4:AN6"/>
    <mergeCell ref="V4:V6"/>
    <mergeCell ref="X4:X6"/>
    <mergeCell ref="Y4:Y6"/>
    <mergeCell ref="Z4:AB5"/>
    <mergeCell ref="AC4:AE5"/>
    <mergeCell ref="AI4:AI6"/>
    <mergeCell ref="AJ4:AJ6"/>
    <mergeCell ref="AK4:AK6"/>
    <mergeCell ref="BN3:BS5"/>
    <mergeCell ref="A3:A6"/>
    <mergeCell ref="C3:C6"/>
    <mergeCell ref="D3:D6"/>
    <mergeCell ref="E3:E6"/>
    <mergeCell ref="F3:F6"/>
    <mergeCell ref="G3:G6"/>
    <mergeCell ref="H3:H6"/>
    <mergeCell ref="I3:J3"/>
    <mergeCell ref="Z3:AJ3"/>
    <mergeCell ref="S4:S6"/>
    <mergeCell ref="T4:T6"/>
    <mergeCell ref="U4:U6"/>
    <mergeCell ref="K3:O3"/>
    <mergeCell ref="BJ2:BM2"/>
    <mergeCell ref="B3:B6"/>
    <mergeCell ref="BJ3:BJ6"/>
    <mergeCell ref="BK3:BK6"/>
    <mergeCell ref="BL3:BL6"/>
    <mergeCell ref="BM3:BM6"/>
    <mergeCell ref="W4:W6"/>
    <mergeCell ref="AF4:AH5"/>
    <mergeCell ref="AM4:AM6"/>
    <mergeCell ref="AR4:AR6"/>
    <mergeCell ref="BB4:BB6"/>
    <mergeCell ref="BG4:BG6"/>
    <mergeCell ref="P3:P6"/>
    <mergeCell ref="Q3:Q6"/>
    <mergeCell ref="R3:R6"/>
    <mergeCell ref="S3:Y3"/>
  </mergeCells>
  <phoneticPr fontId="1" type="noConversion"/>
  <hyperlinks>
    <hyperlink ref="O7" r:id="rId1" display="choiem@eradiant.net"/>
  </hyperlinks>
  <pageMargins left="0.7" right="0.7" top="0.75" bottom="0.75" header="0.3" footer="0.3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1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A3"/>
    </sheetView>
  </sheetViews>
  <sheetFormatPr defaultRowHeight="16.5" x14ac:dyDescent="0.3"/>
  <cols>
    <col min="1" max="1" width="4.875" style="3" bestFit="1" customWidth="1"/>
    <col min="2" max="2" width="9" style="159"/>
    <col min="3" max="3" width="20.25" style="160" customWidth="1"/>
    <col min="4" max="4" width="22" style="3" bestFit="1" customWidth="1"/>
    <col min="5" max="5" width="15.125" style="3" bestFit="1" customWidth="1"/>
    <col min="6" max="6" width="23.625" style="3" customWidth="1"/>
    <col min="7" max="7" width="17.25" style="3" customWidth="1"/>
    <col min="8" max="8" width="17.125" style="3" customWidth="1"/>
    <col min="9" max="9" width="15.25" style="3" customWidth="1"/>
    <col min="10" max="10" width="35.875" style="3" bestFit="1" customWidth="1"/>
    <col min="11" max="11" width="9" style="3"/>
    <col min="12" max="12" width="14.375" style="3" bestFit="1" customWidth="1"/>
    <col min="13" max="14" width="9" style="3"/>
    <col min="15" max="15" width="13.375" style="3" bestFit="1" customWidth="1"/>
    <col min="16" max="16" width="14.375" style="3" bestFit="1" customWidth="1"/>
    <col min="17" max="17" width="19.125" style="3" bestFit="1" customWidth="1"/>
    <col min="18" max="18" width="14.625" bestFit="1" customWidth="1"/>
    <col min="19" max="19" width="12.75" customWidth="1"/>
    <col min="20" max="20" width="13" bestFit="1" customWidth="1"/>
  </cols>
  <sheetData>
    <row r="1" spans="1:21" x14ac:dyDescent="0.3">
      <c r="A1" s="149" t="s">
        <v>824</v>
      </c>
      <c r="B1" s="149" t="s">
        <v>841</v>
      </c>
      <c r="C1" s="157"/>
      <c r="D1" s="151" t="s">
        <v>827</v>
      </c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</row>
    <row r="2" spans="1:21" ht="33" x14ac:dyDescent="0.3">
      <c r="A2" s="149"/>
      <c r="B2" s="149" t="s">
        <v>825</v>
      </c>
      <c r="C2" s="157" t="s">
        <v>826</v>
      </c>
      <c r="D2" s="155" t="s">
        <v>828</v>
      </c>
      <c r="E2" s="151" t="s">
        <v>798</v>
      </c>
      <c r="F2" s="152" t="s">
        <v>858</v>
      </c>
      <c r="G2" s="152" t="s">
        <v>837</v>
      </c>
      <c r="H2" s="152" t="s">
        <v>847</v>
      </c>
      <c r="I2" s="152" t="s">
        <v>829</v>
      </c>
      <c r="J2" s="152" t="s">
        <v>830</v>
      </c>
      <c r="K2" s="151" t="s">
        <v>801</v>
      </c>
      <c r="L2" s="151"/>
      <c r="M2" s="151" t="s">
        <v>888</v>
      </c>
      <c r="N2" s="151"/>
      <c r="O2" s="151"/>
      <c r="P2" s="151"/>
      <c r="Q2" s="151"/>
      <c r="R2" s="153" t="s">
        <v>838</v>
      </c>
      <c r="S2" s="153" t="s">
        <v>839</v>
      </c>
      <c r="T2" s="153" t="s">
        <v>840</v>
      </c>
    </row>
    <row r="3" spans="1:21" x14ac:dyDescent="0.3">
      <c r="A3" s="149"/>
      <c r="B3" s="149"/>
      <c r="C3" s="157"/>
      <c r="D3" s="155"/>
      <c r="E3" s="151"/>
      <c r="F3" s="152"/>
      <c r="G3" s="152"/>
      <c r="H3" s="152"/>
      <c r="I3" s="152"/>
      <c r="J3" s="152"/>
      <c r="K3" s="154" t="s">
        <v>831</v>
      </c>
      <c r="L3" s="154" t="s">
        <v>832</v>
      </c>
      <c r="M3" s="154" t="s">
        <v>831</v>
      </c>
      <c r="N3" s="154" t="s">
        <v>833</v>
      </c>
      <c r="O3" s="154" t="s">
        <v>834</v>
      </c>
      <c r="P3" s="154" t="s">
        <v>835</v>
      </c>
      <c r="Q3" s="154" t="s">
        <v>836</v>
      </c>
      <c r="R3" s="154">
        <v>2021</v>
      </c>
      <c r="S3" s="154">
        <v>2021</v>
      </c>
      <c r="T3" s="154">
        <v>2021</v>
      </c>
    </row>
    <row r="4" spans="1:21" x14ac:dyDescent="0.3">
      <c r="A4" s="161">
        <v>1</v>
      </c>
      <c r="B4" s="161" t="s">
        <v>117</v>
      </c>
      <c r="C4" s="162" t="s">
        <v>843</v>
      </c>
      <c r="D4" s="163" t="s">
        <v>844</v>
      </c>
      <c r="E4" s="161" t="s">
        <v>845</v>
      </c>
      <c r="F4" s="161" t="s">
        <v>788</v>
      </c>
      <c r="G4" s="161" t="s">
        <v>846</v>
      </c>
      <c r="H4" s="161">
        <v>20423</v>
      </c>
      <c r="I4" s="161" t="s">
        <v>848</v>
      </c>
      <c r="J4" s="161" t="s">
        <v>849</v>
      </c>
      <c r="K4" s="161" t="s">
        <v>850</v>
      </c>
      <c r="L4" s="161" t="s">
        <v>851</v>
      </c>
      <c r="M4" s="161" t="s">
        <v>852</v>
      </c>
      <c r="N4" s="161" t="s">
        <v>853</v>
      </c>
      <c r="O4" s="161" t="s">
        <v>854</v>
      </c>
      <c r="P4" s="161" t="s">
        <v>851</v>
      </c>
      <c r="Q4" s="161" t="s">
        <v>855</v>
      </c>
      <c r="R4" s="164">
        <v>1000000000</v>
      </c>
      <c r="S4" s="164">
        <v>20</v>
      </c>
      <c r="T4" s="164">
        <v>100000000</v>
      </c>
      <c r="U4" s="165" t="s">
        <v>842</v>
      </c>
    </row>
    <row r="5" spans="1:21" x14ac:dyDescent="0.3">
      <c r="A5" s="161">
        <v>2</v>
      </c>
      <c r="B5" s="161" t="s">
        <v>117</v>
      </c>
      <c r="C5" s="162" t="s">
        <v>843</v>
      </c>
      <c r="D5" s="163" t="s">
        <v>857</v>
      </c>
      <c r="E5" s="161" t="s">
        <v>845</v>
      </c>
      <c r="F5" s="161" t="s">
        <v>787</v>
      </c>
      <c r="G5" s="161" t="s">
        <v>859</v>
      </c>
      <c r="H5" s="161" t="s">
        <v>859</v>
      </c>
      <c r="I5" s="161" t="s">
        <v>848</v>
      </c>
      <c r="J5" s="161"/>
      <c r="K5" s="161"/>
      <c r="L5" s="161"/>
      <c r="M5" s="161"/>
      <c r="N5" s="161"/>
      <c r="O5" s="161"/>
      <c r="P5" s="161"/>
      <c r="Q5" s="161"/>
      <c r="R5" s="161" t="s">
        <v>859</v>
      </c>
      <c r="S5" s="161" t="s">
        <v>859</v>
      </c>
      <c r="T5" s="161" t="s">
        <v>859</v>
      </c>
      <c r="U5" s="165" t="s">
        <v>842</v>
      </c>
    </row>
    <row r="6" spans="1:21" x14ac:dyDescent="0.3">
      <c r="A6" s="161">
        <v>3</v>
      </c>
      <c r="B6" s="161" t="s">
        <v>117</v>
      </c>
      <c r="C6" s="162" t="s">
        <v>843</v>
      </c>
      <c r="D6" s="163" t="s">
        <v>856</v>
      </c>
      <c r="E6" s="161" t="s">
        <v>845</v>
      </c>
      <c r="F6" s="161" t="s">
        <v>788</v>
      </c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4"/>
      <c r="S6" s="164"/>
      <c r="T6" s="164"/>
      <c r="U6" s="165" t="s">
        <v>842</v>
      </c>
    </row>
    <row r="7" spans="1:21" x14ac:dyDescent="0.3">
      <c r="A7" s="19"/>
      <c r="B7" s="19"/>
      <c r="C7" s="158"/>
      <c r="D7" s="156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50"/>
      <c r="S7" s="150"/>
      <c r="T7" s="150"/>
    </row>
    <row r="8" spans="1:21" x14ac:dyDescent="0.3">
      <c r="A8" s="19"/>
      <c r="B8" s="19"/>
      <c r="C8" s="158"/>
      <c r="D8" s="156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50"/>
      <c r="S8" s="150"/>
      <c r="T8" s="150"/>
    </row>
    <row r="9" spans="1:21" x14ac:dyDescent="0.3">
      <c r="A9" s="19"/>
      <c r="B9" s="19"/>
      <c r="C9" s="158"/>
      <c r="D9" s="156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50"/>
      <c r="S9" s="150"/>
      <c r="T9" s="150"/>
    </row>
    <row r="10" spans="1:21" x14ac:dyDescent="0.3">
      <c r="A10" s="19"/>
      <c r="B10" s="19"/>
      <c r="C10" s="158"/>
      <c r="D10" s="156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50"/>
      <c r="S10" s="150"/>
      <c r="T10" s="150"/>
    </row>
    <row r="11" spans="1:21" x14ac:dyDescent="0.3">
      <c r="A11" s="19"/>
      <c r="B11" s="19"/>
      <c r="C11" s="158"/>
      <c r="D11" s="156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50"/>
      <c r="S11" s="150"/>
      <c r="T11" s="150"/>
    </row>
    <row r="12" spans="1:21" x14ac:dyDescent="0.3">
      <c r="A12" s="19"/>
      <c r="B12" s="19"/>
      <c r="C12" s="158"/>
      <c r="D12" s="156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50"/>
      <c r="S12" s="150"/>
      <c r="T12" s="150"/>
    </row>
    <row r="13" spans="1:21" x14ac:dyDescent="0.3">
      <c r="A13" s="19"/>
      <c r="B13" s="19"/>
      <c r="C13" s="158"/>
      <c r="D13" s="156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50"/>
      <c r="S13" s="150"/>
      <c r="T13" s="150"/>
    </row>
    <row r="14" spans="1:21" x14ac:dyDescent="0.3">
      <c r="A14" s="19"/>
      <c r="B14" s="19"/>
      <c r="C14" s="158"/>
      <c r="D14" s="156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50"/>
      <c r="S14" s="150"/>
      <c r="T14" s="150"/>
    </row>
    <row r="15" spans="1:21" x14ac:dyDescent="0.3">
      <c r="A15" s="19"/>
      <c r="B15" s="19"/>
      <c r="C15" s="158"/>
      <c r="D15" s="156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50"/>
      <c r="S15" s="150"/>
      <c r="T15" s="150"/>
    </row>
    <row r="16" spans="1:21" x14ac:dyDescent="0.3">
      <c r="A16" s="19"/>
      <c r="B16" s="19"/>
      <c r="C16" s="158"/>
      <c r="D16" s="156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50"/>
      <c r="S16" s="150"/>
      <c r="T16" s="150"/>
    </row>
    <row r="17" spans="1:20" x14ac:dyDescent="0.3">
      <c r="A17" s="19"/>
      <c r="B17" s="19"/>
      <c r="C17" s="158"/>
      <c r="D17" s="156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50"/>
      <c r="S17" s="150"/>
      <c r="T17" s="150"/>
    </row>
    <row r="18" spans="1:20" x14ac:dyDescent="0.3">
      <c r="A18" s="19"/>
      <c r="B18" s="19"/>
      <c r="C18" s="158"/>
      <c r="D18" s="156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50"/>
      <c r="S18" s="150"/>
      <c r="T18" s="150"/>
    </row>
    <row r="19" spans="1:20" x14ac:dyDescent="0.3">
      <c r="A19" s="19"/>
      <c r="B19" s="19"/>
      <c r="C19" s="158"/>
      <c r="D19" s="156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50"/>
      <c r="S19" s="150"/>
      <c r="T19" s="150"/>
    </row>
    <row r="20" spans="1:20" x14ac:dyDescent="0.3">
      <c r="A20" s="19"/>
      <c r="B20" s="19"/>
      <c r="C20" s="158"/>
      <c r="D20" s="156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50"/>
      <c r="S20" s="150"/>
      <c r="T20" s="150"/>
    </row>
    <row r="21" spans="1:20" x14ac:dyDescent="0.3">
      <c r="A21" s="19"/>
      <c r="B21" s="19"/>
      <c r="C21" s="158"/>
      <c r="D21" s="156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50"/>
      <c r="S21" s="150"/>
      <c r="T21" s="150"/>
    </row>
    <row r="22" spans="1:20" x14ac:dyDescent="0.3">
      <c r="A22" s="19"/>
      <c r="B22" s="19"/>
      <c r="C22" s="158"/>
      <c r="D22" s="156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50"/>
      <c r="S22" s="150"/>
      <c r="T22" s="150"/>
    </row>
    <row r="23" spans="1:20" x14ac:dyDescent="0.3">
      <c r="A23" s="19"/>
      <c r="B23" s="19"/>
      <c r="C23" s="158"/>
      <c r="D23" s="156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50"/>
      <c r="S23" s="150"/>
      <c r="T23" s="150"/>
    </row>
    <row r="24" spans="1:20" x14ac:dyDescent="0.3">
      <c r="A24" s="19"/>
      <c r="B24" s="19"/>
      <c r="C24" s="158"/>
      <c r="D24" s="156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50"/>
      <c r="S24" s="150"/>
      <c r="T24" s="150"/>
    </row>
    <row r="25" spans="1:20" x14ac:dyDescent="0.3">
      <c r="A25" s="19"/>
      <c r="B25" s="19"/>
      <c r="C25" s="158"/>
      <c r="D25" s="156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50"/>
      <c r="S25" s="150"/>
      <c r="T25" s="150"/>
    </row>
    <row r="26" spans="1:20" x14ac:dyDescent="0.3">
      <c r="A26" s="19"/>
      <c r="B26" s="19"/>
      <c r="C26" s="158"/>
      <c r="D26" s="156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50"/>
      <c r="S26" s="150"/>
      <c r="T26" s="150"/>
    </row>
    <row r="27" spans="1:20" x14ac:dyDescent="0.3">
      <c r="A27" s="19"/>
      <c r="B27" s="19"/>
      <c r="C27" s="158"/>
      <c r="D27" s="156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50"/>
      <c r="S27" s="150"/>
      <c r="T27" s="150"/>
    </row>
    <row r="28" spans="1:20" x14ac:dyDescent="0.3">
      <c r="A28" s="19"/>
      <c r="B28" s="19"/>
      <c r="C28" s="158"/>
      <c r="D28" s="156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50"/>
      <c r="S28" s="150"/>
      <c r="T28" s="150"/>
    </row>
    <row r="29" spans="1:20" x14ac:dyDescent="0.3">
      <c r="A29" s="19"/>
      <c r="B29" s="19"/>
      <c r="C29" s="158"/>
      <c r="D29" s="156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50"/>
      <c r="S29" s="150"/>
      <c r="T29" s="150"/>
    </row>
    <row r="30" spans="1:20" x14ac:dyDescent="0.3">
      <c r="A30" s="19"/>
      <c r="B30" s="19"/>
      <c r="C30" s="158"/>
      <c r="D30" s="156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50"/>
      <c r="S30" s="150"/>
      <c r="T30" s="150"/>
    </row>
    <row r="31" spans="1:20" x14ac:dyDescent="0.3">
      <c r="A31" s="19"/>
      <c r="B31" s="19"/>
      <c r="C31" s="158"/>
      <c r="D31" s="156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50"/>
      <c r="S31" s="150"/>
      <c r="T31" s="150"/>
    </row>
    <row r="32" spans="1:20" x14ac:dyDescent="0.3">
      <c r="A32" s="19"/>
      <c r="B32" s="19"/>
      <c r="C32" s="158"/>
      <c r="D32" s="156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50"/>
      <c r="S32" s="150"/>
      <c r="T32" s="150"/>
    </row>
    <row r="33" spans="1:20" x14ac:dyDescent="0.3">
      <c r="A33" s="19"/>
      <c r="B33" s="19"/>
      <c r="C33" s="158"/>
      <c r="D33" s="156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50"/>
      <c r="S33" s="150"/>
      <c r="T33" s="150"/>
    </row>
    <row r="34" spans="1:20" x14ac:dyDescent="0.3">
      <c r="A34" s="19"/>
      <c r="B34" s="19"/>
      <c r="C34" s="158"/>
      <c r="D34" s="156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50"/>
      <c r="S34" s="150"/>
      <c r="T34" s="150"/>
    </row>
    <row r="35" spans="1:20" x14ac:dyDescent="0.3">
      <c r="A35" s="19"/>
      <c r="B35" s="19"/>
      <c r="C35" s="158"/>
      <c r="D35" s="156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50"/>
      <c r="S35" s="150"/>
      <c r="T35" s="150"/>
    </row>
    <row r="36" spans="1:20" x14ac:dyDescent="0.3">
      <c r="A36" s="19"/>
      <c r="B36" s="19"/>
      <c r="C36" s="158"/>
      <c r="D36" s="156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50"/>
      <c r="S36" s="150"/>
      <c r="T36" s="150"/>
    </row>
    <row r="37" spans="1:20" x14ac:dyDescent="0.3">
      <c r="A37" s="19"/>
      <c r="B37" s="19"/>
      <c r="C37" s="158"/>
      <c r="D37" s="156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50"/>
      <c r="S37" s="150"/>
      <c r="T37" s="150"/>
    </row>
    <row r="38" spans="1:20" x14ac:dyDescent="0.3">
      <c r="A38" s="19"/>
      <c r="B38" s="19"/>
      <c r="C38" s="158"/>
      <c r="D38" s="156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50"/>
      <c r="S38" s="150"/>
      <c r="T38" s="150"/>
    </row>
    <row r="39" spans="1:20" x14ac:dyDescent="0.3">
      <c r="A39" s="19"/>
      <c r="B39" s="19"/>
      <c r="C39" s="158"/>
      <c r="D39" s="156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50"/>
      <c r="S39" s="150"/>
      <c r="T39" s="150"/>
    </row>
    <row r="40" spans="1:20" x14ac:dyDescent="0.3">
      <c r="A40" s="19"/>
      <c r="B40" s="19"/>
      <c r="C40" s="158"/>
      <c r="D40" s="156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50"/>
      <c r="S40" s="150"/>
      <c r="T40" s="150"/>
    </row>
    <row r="41" spans="1:20" x14ac:dyDescent="0.3">
      <c r="A41" s="19"/>
      <c r="B41" s="19"/>
      <c r="C41" s="158"/>
      <c r="D41" s="156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50"/>
      <c r="S41" s="150"/>
      <c r="T41" s="150"/>
    </row>
    <row r="42" spans="1:20" x14ac:dyDescent="0.3">
      <c r="A42" s="19"/>
      <c r="B42" s="19"/>
      <c r="C42" s="158"/>
      <c r="D42" s="156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50"/>
      <c r="S42" s="150"/>
      <c r="T42" s="150"/>
    </row>
    <row r="43" spans="1:20" x14ac:dyDescent="0.3">
      <c r="A43" s="19"/>
      <c r="B43" s="19"/>
      <c r="C43" s="158"/>
      <c r="D43" s="156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50"/>
      <c r="S43" s="150"/>
      <c r="T43" s="150"/>
    </row>
    <row r="44" spans="1:20" x14ac:dyDescent="0.3">
      <c r="A44" s="19"/>
      <c r="B44" s="19"/>
      <c r="C44" s="158"/>
      <c r="D44" s="156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50"/>
      <c r="S44" s="150"/>
      <c r="T44" s="150"/>
    </row>
    <row r="45" spans="1:20" x14ac:dyDescent="0.3">
      <c r="A45" s="19"/>
      <c r="B45" s="19"/>
      <c r="C45" s="158"/>
      <c r="D45" s="156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50"/>
      <c r="S45" s="150"/>
      <c r="T45" s="150"/>
    </row>
    <row r="46" spans="1:20" x14ac:dyDescent="0.3">
      <c r="A46" s="19"/>
      <c r="B46" s="19"/>
      <c r="C46" s="158"/>
      <c r="D46" s="156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50"/>
      <c r="S46" s="150"/>
      <c r="T46" s="150"/>
    </row>
    <row r="47" spans="1:20" x14ac:dyDescent="0.3">
      <c r="A47" s="19"/>
      <c r="B47" s="19"/>
      <c r="C47" s="158"/>
      <c r="D47" s="156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50"/>
      <c r="S47" s="150"/>
      <c r="T47" s="150"/>
    </row>
    <row r="48" spans="1:20" x14ac:dyDescent="0.3">
      <c r="A48" s="19"/>
      <c r="B48" s="19"/>
      <c r="C48" s="158"/>
      <c r="D48" s="156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50"/>
      <c r="S48" s="150"/>
      <c r="T48" s="150"/>
    </row>
    <row r="49" spans="1:20" x14ac:dyDescent="0.3">
      <c r="A49" s="19"/>
      <c r="B49" s="19"/>
      <c r="C49" s="158"/>
      <c r="D49" s="156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50"/>
      <c r="S49" s="150"/>
      <c r="T49" s="150"/>
    </row>
    <row r="50" spans="1:20" x14ac:dyDescent="0.3">
      <c r="A50" s="19"/>
      <c r="B50" s="19"/>
      <c r="C50" s="158"/>
      <c r="D50" s="156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50"/>
      <c r="S50" s="150"/>
      <c r="T50" s="150"/>
    </row>
    <row r="51" spans="1:20" x14ac:dyDescent="0.3">
      <c r="A51" s="19"/>
      <c r="B51" s="19"/>
      <c r="C51" s="158"/>
      <c r="D51" s="156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50"/>
      <c r="S51" s="150"/>
      <c r="T51" s="150"/>
    </row>
    <row r="52" spans="1:20" x14ac:dyDescent="0.3">
      <c r="A52" s="19"/>
      <c r="B52" s="19"/>
      <c r="C52" s="158"/>
      <c r="D52" s="156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50"/>
      <c r="S52" s="150"/>
      <c r="T52" s="150"/>
    </row>
    <row r="53" spans="1:20" x14ac:dyDescent="0.3">
      <c r="A53" s="19"/>
      <c r="B53" s="19"/>
      <c r="C53" s="158"/>
      <c r="D53" s="156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50"/>
      <c r="S53" s="150"/>
      <c r="T53" s="150"/>
    </row>
    <row r="54" spans="1:20" x14ac:dyDescent="0.3">
      <c r="A54" s="19"/>
      <c r="B54" s="19"/>
      <c r="C54" s="158"/>
      <c r="D54" s="156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50"/>
      <c r="S54" s="150"/>
      <c r="T54" s="150"/>
    </row>
    <row r="55" spans="1:20" x14ac:dyDescent="0.3">
      <c r="A55" s="19"/>
      <c r="B55" s="19"/>
      <c r="C55" s="158"/>
      <c r="D55" s="156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50"/>
      <c r="S55" s="150"/>
      <c r="T55" s="150"/>
    </row>
    <row r="56" spans="1:20" x14ac:dyDescent="0.3">
      <c r="A56" s="19"/>
      <c r="B56" s="19"/>
      <c r="C56" s="158"/>
      <c r="D56" s="156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50"/>
      <c r="S56" s="150"/>
      <c r="T56" s="150"/>
    </row>
    <row r="57" spans="1:20" x14ac:dyDescent="0.3">
      <c r="A57" s="19"/>
      <c r="B57" s="19"/>
      <c r="C57" s="158"/>
      <c r="D57" s="156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50"/>
      <c r="S57" s="150"/>
      <c r="T57" s="150"/>
    </row>
    <row r="58" spans="1:20" x14ac:dyDescent="0.3">
      <c r="A58" s="19"/>
      <c r="B58" s="19"/>
      <c r="C58" s="158"/>
      <c r="D58" s="156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50"/>
      <c r="S58" s="150"/>
      <c r="T58" s="150"/>
    </row>
    <row r="59" spans="1:20" x14ac:dyDescent="0.3">
      <c r="A59" s="19"/>
      <c r="B59" s="19"/>
      <c r="C59" s="158"/>
      <c r="D59" s="156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50"/>
      <c r="S59" s="150"/>
      <c r="T59" s="150"/>
    </row>
    <row r="60" spans="1:20" x14ac:dyDescent="0.3">
      <c r="A60" s="19"/>
      <c r="B60" s="19"/>
      <c r="C60" s="158"/>
      <c r="D60" s="156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50"/>
      <c r="S60" s="150"/>
      <c r="T60" s="150"/>
    </row>
    <row r="61" spans="1:20" x14ac:dyDescent="0.3">
      <c r="A61" s="19"/>
      <c r="B61" s="19"/>
      <c r="C61" s="158"/>
      <c r="D61" s="156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50"/>
      <c r="S61" s="150"/>
      <c r="T61" s="150"/>
    </row>
    <row r="62" spans="1:20" x14ac:dyDescent="0.3">
      <c r="A62" s="19"/>
      <c r="B62" s="19"/>
      <c r="C62" s="158"/>
      <c r="D62" s="156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50"/>
      <c r="S62" s="150"/>
      <c r="T62" s="150"/>
    </row>
    <row r="63" spans="1:20" x14ac:dyDescent="0.3">
      <c r="A63" s="19"/>
      <c r="B63" s="19"/>
      <c r="C63" s="158"/>
      <c r="D63" s="156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50"/>
      <c r="S63" s="150"/>
      <c r="T63" s="150"/>
    </row>
    <row r="64" spans="1:20" x14ac:dyDescent="0.3">
      <c r="A64" s="19"/>
      <c r="B64" s="19"/>
      <c r="C64" s="158"/>
      <c r="D64" s="156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50"/>
      <c r="S64" s="150"/>
      <c r="T64" s="150"/>
    </row>
    <row r="65" spans="1:20" x14ac:dyDescent="0.3">
      <c r="A65" s="19"/>
      <c r="B65" s="19"/>
      <c r="C65" s="158"/>
      <c r="D65" s="156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50"/>
      <c r="S65" s="150"/>
      <c r="T65" s="150"/>
    </row>
    <row r="66" spans="1:20" x14ac:dyDescent="0.3">
      <c r="A66" s="19"/>
      <c r="B66" s="19"/>
      <c r="C66" s="158"/>
      <c r="D66" s="156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50"/>
      <c r="S66" s="150"/>
      <c r="T66" s="150"/>
    </row>
    <row r="67" spans="1:20" x14ac:dyDescent="0.3">
      <c r="A67" s="19"/>
      <c r="B67" s="19"/>
      <c r="C67" s="158"/>
      <c r="D67" s="156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50"/>
      <c r="S67" s="150"/>
      <c r="T67" s="150"/>
    </row>
    <row r="68" spans="1:20" x14ac:dyDescent="0.3">
      <c r="A68" s="19"/>
      <c r="B68" s="19"/>
      <c r="C68" s="158"/>
      <c r="D68" s="156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50"/>
      <c r="S68" s="150"/>
      <c r="T68" s="150"/>
    </row>
    <row r="69" spans="1:20" x14ac:dyDescent="0.3">
      <c r="A69" s="19"/>
      <c r="B69" s="19"/>
      <c r="C69" s="158"/>
      <c r="D69" s="156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50"/>
      <c r="S69" s="150"/>
      <c r="T69" s="150"/>
    </row>
    <row r="70" spans="1:20" x14ac:dyDescent="0.3">
      <c r="A70" s="19"/>
      <c r="B70" s="19"/>
      <c r="C70" s="158"/>
      <c r="D70" s="156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50"/>
      <c r="S70" s="150"/>
      <c r="T70" s="150"/>
    </row>
    <row r="71" spans="1:20" x14ac:dyDescent="0.3">
      <c r="A71" s="19"/>
      <c r="B71" s="19"/>
      <c r="C71" s="158"/>
      <c r="D71" s="156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50"/>
      <c r="S71" s="150"/>
      <c r="T71" s="150"/>
    </row>
    <row r="72" spans="1:20" x14ac:dyDescent="0.3">
      <c r="A72" s="19"/>
      <c r="B72" s="19"/>
      <c r="C72" s="158"/>
      <c r="D72" s="156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50"/>
      <c r="S72" s="150"/>
      <c r="T72" s="150"/>
    </row>
    <row r="73" spans="1:20" x14ac:dyDescent="0.3">
      <c r="A73" s="19"/>
      <c r="B73" s="19"/>
      <c r="C73" s="158"/>
      <c r="D73" s="156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50"/>
      <c r="S73" s="150"/>
      <c r="T73" s="150"/>
    </row>
    <row r="74" spans="1:20" x14ac:dyDescent="0.3">
      <c r="A74" s="19"/>
      <c r="B74" s="19"/>
      <c r="C74" s="158"/>
      <c r="D74" s="156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50"/>
      <c r="S74" s="150"/>
      <c r="T74" s="150"/>
    </row>
    <row r="75" spans="1:20" x14ac:dyDescent="0.3">
      <c r="A75" s="19"/>
      <c r="B75" s="19"/>
      <c r="C75" s="158"/>
      <c r="D75" s="156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50"/>
      <c r="S75" s="150"/>
      <c r="T75" s="150"/>
    </row>
    <row r="76" spans="1:20" x14ac:dyDescent="0.3">
      <c r="A76" s="19"/>
      <c r="B76" s="19"/>
      <c r="C76" s="158"/>
      <c r="D76" s="156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50"/>
      <c r="S76" s="150"/>
      <c r="T76" s="150"/>
    </row>
    <row r="77" spans="1:20" x14ac:dyDescent="0.3">
      <c r="A77" s="19"/>
      <c r="B77" s="19"/>
      <c r="C77" s="158"/>
      <c r="D77" s="156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50"/>
      <c r="S77" s="150"/>
      <c r="T77" s="150"/>
    </row>
    <row r="78" spans="1:20" x14ac:dyDescent="0.3">
      <c r="A78" s="19"/>
      <c r="B78" s="19"/>
      <c r="C78" s="158"/>
      <c r="D78" s="156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50"/>
      <c r="S78" s="150"/>
      <c r="T78" s="150"/>
    </row>
    <row r="79" spans="1:20" x14ac:dyDescent="0.3">
      <c r="A79" s="19"/>
      <c r="B79" s="19"/>
      <c r="C79" s="158"/>
      <c r="D79" s="156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50"/>
      <c r="S79" s="150"/>
      <c r="T79" s="150"/>
    </row>
    <row r="80" spans="1:20" x14ac:dyDescent="0.3">
      <c r="A80" s="19"/>
      <c r="B80" s="19"/>
      <c r="C80" s="158"/>
      <c r="D80" s="156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50"/>
      <c r="S80" s="150"/>
      <c r="T80" s="150"/>
    </row>
    <row r="81" spans="1:20" x14ac:dyDescent="0.3">
      <c r="A81" s="19"/>
      <c r="B81" s="19"/>
      <c r="C81" s="158"/>
      <c r="D81" s="156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50"/>
      <c r="S81" s="150"/>
      <c r="T81" s="150"/>
    </row>
    <row r="82" spans="1:20" x14ac:dyDescent="0.3">
      <c r="A82" s="19"/>
      <c r="B82" s="19"/>
      <c r="C82" s="158"/>
      <c r="D82" s="156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50"/>
      <c r="S82" s="150"/>
      <c r="T82" s="150"/>
    </row>
    <row r="83" spans="1:20" x14ac:dyDescent="0.3">
      <c r="A83" s="19"/>
      <c r="B83" s="19"/>
      <c r="C83" s="158"/>
      <c r="D83" s="156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50"/>
      <c r="S83" s="150"/>
      <c r="T83" s="150"/>
    </row>
    <row r="84" spans="1:20" x14ac:dyDescent="0.3">
      <c r="A84" s="19"/>
      <c r="B84" s="19"/>
      <c r="C84" s="158"/>
      <c r="D84" s="156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50"/>
      <c r="S84" s="150"/>
      <c r="T84" s="150"/>
    </row>
    <row r="85" spans="1:20" x14ac:dyDescent="0.3">
      <c r="A85" s="19"/>
      <c r="B85" s="19"/>
      <c r="C85" s="158"/>
      <c r="D85" s="156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50"/>
      <c r="S85" s="150"/>
      <c r="T85" s="150"/>
    </row>
    <row r="86" spans="1:20" x14ac:dyDescent="0.3">
      <c r="A86" s="19"/>
      <c r="B86" s="19"/>
      <c r="C86" s="158"/>
      <c r="D86" s="156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50"/>
      <c r="S86" s="150"/>
      <c r="T86" s="150"/>
    </row>
    <row r="87" spans="1:20" x14ac:dyDescent="0.3">
      <c r="A87" s="19"/>
      <c r="B87" s="19"/>
      <c r="C87" s="158"/>
      <c r="D87" s="156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50"/>
      <c r="S87" s="150"/>
      <c r="T87" s="150"/>
    </row>
    <row r="88" spans="1:20" x14ac:dyDescent="0.3">
      <c r="A88" s="19"/>
      <c r="B88" s="19"/>
      <c r="C88" s="158"/>
      <c r="D88" s="156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50"/>
      <c r="S88" s="150"/>
      <c r="T88" s="150"/>
    </row>
    <row r="89" spans="1:20" x14ac:dyDescent="0.3">
      <c r="A89" s="19"/>
      <c r="B89" s="19"/>
      <c r="C89" s="158"/>
      <c r="D89" s="156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50"/>
      <c r="S89" s="150"/>
      <c r="T89" s="150"/>
    </row>
    <row r="90" spans="1:20" x14ac:dyDescent="0.3">
      <c r="A90" s="19"/>
      <c r="B90" s="19"/>
      <c r="C90" s="158"/>
      <c r="D90" s="156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50"/>
      <c r="S90" s="150"/>
      <c r="T90" s="150"/>
    </row>
    <row r="91" spans="1:20" x14ac:dyDescent="0.3">
      <c r="A91" s="19"/>
      <c r="B91" s="19"/>
      <c r="C91" s="158"/>
      <c r="D91" s="156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50"/>
      <c r="S91" s="150"/>
      <c r="T91" s="150"/>
    </row>
    <row r="92" spans="1:20" x14ac:dyDescent="0.3">
      <c r="A92" s="19"/>
      <c r="B92" s="19"/>
      <c r="C92" s="158"/>
      <c r="D92" s="156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50"/>
      <c r="S92" s="150"/>
      <c r="T92" s="150"/>
    </row>
    <row r="93" spans="1:20" x14ac:dyDescent="0.3">
      <c r="A93" s="19"/>
      <c r="B93" s="19"/>
      <c r="C93" s="158"/>
      <c r="D93" s="156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50"/>
      <c r="S93" s="150"/>
      <c r="T93" s="150"/>
    </row>
    <row r="94" spans="1:20" x14ac:dyDescent="0.3">
      <c r="A94" s="19"/>
      <c r="B94" s="19"/>
      <c r="C94" s="158"/>
      <c r="D94" s="156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50"/>
      <c r="S94" s="150"/>
      <c r="T94" s="150"/>
    </row>
    <row r="95" spans="1:20" x14ac:dyDescent="0.3">
      <c r="A95" s="19"/>
      <c r="B95" s="19"/>
      <c r="C95" s="158"/>
      <c r="D95" s="156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50"/>
      <c r="S95" s="150"/>
      <c r="T95" s="150"/>
    </row>
    <row r="96" spans="1:20" x14ac:dyDescent="0.3">
      <c r="A96" s="19"/>
      <c r="B96" s="19"/>
      <c r="C96" s="158"/>
      <c r="D96" s="156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50"/>
      <c r="S96" s="150"/>
      <c r="T96" s="150"/>
    </row>
    <row r="97" spans="1:20" x14ac:dyDescent="0.3">
      <c r="A97" s="19"/>
      <c r="B97" s="19"/>
      <c r="C97" s="158"/>
      <c r="D97" s="156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50"/>
      <c r="S97" s="150"/>
      <c r="T97" s="150"/>
    </row>
    <row r="98" spans="1:20" x14ac:dyDescent="0.3">
      <c r="A98" s="19"/>
      <c r="B98" s="19"/>
      <c r="C98" s="158"/>
      <c r="D98" s="156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50"/>
      <c r="S98" s="150"/>
      <c r="T98" s="150"/>
    </row>
    <row r="99" spans="1:20" x14ac:dyDescent="0.3">
      <c r="A99" s="19"/>
      <c r="B99" s="19"/>
      <c r="C99" s="158"/>
      <c r="D99" s="156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50"/>
      <c r="S99" s="150"/>
      <c r="T99" s="150"/>
    </row>
    <row r="100" spans="1:20" x14ac:dyDescent="0.3">
      <c r="A100" s="19"/>
      <c r="B100" s="19"/>
      <c r="C100" s="158"/>
      <c r="D100" s="156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50"/>
      <c r="S100" s="150"/>
      <c r="T100" s="150"/>
    </row>
    <row r="101" spans="1:20" x14ac:dyDescent="0.3">
      <c r="A101" s="19"/>
      <c r="B101" s="19"/>
      <c r="C101" s="158"/>
      <c r="D101" s="156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50"/>
      <c r="S101" s="150"/>
      <c r="T101" s="150"/>
    </row>
    <row r="102" spans="1:20" x14ac:dyDescent="0.3">
      <c r="A102" s="19"/>
      <c r="B102" s="19"/>
      <c r="C102" s="158"/>
      <c r="D102" s="156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50"/>
      <c r="S102" s="150"/>
      <c r="T102" s="150"/>
    </row>
    <row r="103" spans="1:20" x14ac:dyDescent="0.3">
      <c r="A103" s="19"/>
      <c r="B103" s="19"/>
      <c r="C103" s="158"/>
      <c r="D103" s="156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50"/>
      <c r="S103" s="150"/>
      <c r="T103" s="150"/>
    </row>
    <row r="104" spans="1:20" x14ac:dyDescent="0.3">
      <c r="A104" s="19"/>
      <c r="B104" s="19"/>
      <c r="C104" s="158"/>
      <c r="D104" s="156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50"/>
      <c r="S104" s="150"/>
      <c r="T104" s="150"/>
    </row>
    <row r="105" spans="1:20" x14ac:dyDescent="0.3">
      <c r="A105" s="19"/>
      <c r="B105" s="19"/>
      <c r="C105" s="158"/>
      <c r="D105" s="156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50"/>
      <c r="S105" s="150"/>
      <c r="T105" s="150"/>
    </row>
    <row r="106" spans="1:20" x14ac:dyDescent="0.3">
      <c r="A106" s="19"/>
      <c r="B106" s="19"/>
      <c r="C106" s="158"/>
      <c r="D106" s="156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50"/>
      <c r="S106" s="150"/>
      <c r="T106" s="150"/>
    </row>
    <row r="107" spans="1:20" x14ac:dyDescent="0.3">
      <c r="A107" s="19"/>
      <c r="B107" s="19"/>
      <c r="C107" s="158"/>
      <c r="D107" s="156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50"/>
      <c r="S107" s="150"/>
      <c r="T107" s="150"/>
    </row>
    <row r="108" spans="1:20" x14ac:dyDescent="0.3">
      <c r="A108" s="19"/>
      <c r="B108" s="19"/>
      <c r="C108" s="158"/>
      <c r="D108" s="156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50"/>
      <c r="S108" s="150"/>
      <c r="T108" s="150"/>
    </row>
    <row r="109" spans="1:20" x14ac:dyDescent="0.3">
      <c r="A109" s="19"/>
      <c r="B109" s="19"/>
      <c r="C109" s="158"/>
      <c r="D109" s="156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50"/>
      <c r="S109" s="150"/>
      <c r="T109" s="150"/>
    </row>
    <row r="110" spans="1:20" x14ac:dyDescent="0.3">
      <c r="A110" s="19"/>
      <c r="B110" s="19"/>
      <c r="C110" s="158"/>
      <c r="D110" s="156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50"/>
      <c r="S110" s="150"/>
      <c r="T110" s="150"/>
    </row>
    <row r="111" spans="1:20" x14ac:dyDescent="0.3">
      <c r="A111" s="19"/>
      <c r="B111" s="19"/>
      <c r="C111" s="158"/>
      <c r="D111" s="156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50"/>
      <c r="S111" s="150"/>
      <c r="T111" s="150"/>
    </row>
    <row r="112" spans="1:20" x14ac:dyDescent="0.3">
      <c r="A112" s="19"/>
      <c r="B112" s="19"/>
      <c r="C112" s="158"/>
      <c r="D112" s="156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50"/>
      <c r="S112" s="150"/>
      <c r="T112" s="150"/>
    </row>
    <row r="113" spans="1:20" x14ac:dyDescent="0.3">
      <c r="A113" s="19"/>
      <c r="B113" s="19"/>
      <c r="C113" s="158"/>
      <c r="D113" s="156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50"/>
      <c r="S113" s="150"/>
      <c r="T113" s="150"/>
    </row>
    <row r="114" spans="1:20" x14ac:dyDescent="0.3">
      <c r="A114" s="19"/>
      <c r="B114" s="19"/>
      <c r="C114" s="158"/>
      <c r="D114" s="156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50"/>
      <c r="S114" s="150"/>
      <c r="T114" s="150"/>
    </row>
    <row r="115" spans="1:20" x14ac:dyDescent="0.3">
      <c r="A115" s="19"/>
      <c r="B115" s="19"/>
      <c r="C115" s="158"/>
      <c r="D115" s="156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50"/>
      <c r="S115" s="150"/>
      <c r="T115" s="150"/>
    </row>
    <row r="116" spans="1:20" x14ac:dyDescent="0.3">
      <c r="A116" s="19"/>
      <c r="B116" s="19"/>
      <c r="C116" s="158"/>
      <c r="D116" s="156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50"/>
      <c r="S116" s="150"/>
      <c r="T116" s="150"/>
    </row>
    <row r="117" spans="1:20" x14ac:dyDescent="0.3">
      <c r="A117" s="19"/>
      <c r="B117" s="19"/>
      <c r="C117" s="158"/>
      <c r="D117" s="156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50"/>
      <c r="S117" s="150"/>
      <c r="T117" s="150"/>
    </row>
    <row r="118" spans="1:20" x14ac:dyDescent="0.3">
      <c r="A118" s="19"/>
      <c r="B118" s="19"/>
      <c r="C118" s="158"/>
      <c r="D118" s="156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50"/>
      <c r="S118" s="150"/>
      <c r="T118" s="150"/>
    </row>
    <row r="119" spans="1:20" x14ac:dyDescent="0.3">
      <c r="A119" s="19"/>
      <c r="B119" s="19"/>
      <c r="C119" s="158"/>
      <c r="D119" s="156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50"/>
      <c r="S119" s="150"/>
      <c r="T119" s="150"/>
    </row>
    <row r="120" spans="1:20" x14ac:dyDescent="0.3">
      <c r="A120" s="19"/>
      <c r="B120" s="19"/>
      <c r="C120" s="158"/>
      <c r="D120" s="156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50"/>
      <c r="S120" s="150"/>
      <c r="T120" s="150"/>
    </row>
    <row r="121" spans="1:20" x14ac:dyDescent="0.3">
      <c r="A121" s="19"/>
      <c r="B121" s="19"/>
      <c r="C121" s="158"/>
      <c r="D121" s="156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50"/>
      <c r="S121" s="150"/>
      <c r="T121" s="150"/>
    </row>
    <row r="122" spans="1:20" x14ac:dyDescent="0.3">
      <c r="A122" s="19"/>
      <c r="B122" s="19"/>
      <c r="C122" s="158"/>
      <c r="D122" s="156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50"/>
      <c r="S122" s="150"/>
      <c r="T122" s="150"/>
    </row>
    <row r="123" spans="1:20" x14ac:dyDescent="0.3">
      <c r="A123" s="19"/>
      <c r="B123" s="19"/>
      <c r="C123" s="158"/>
      <c r="D123" s="156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50"/>
      <c r="S123" s="150"/>
      <c r="T123" s="150"/>
    </row>
    <row r="124" spans="1:20" x14ac:dyDescent="0.3">
      <c r="A124" s="19"/>
      <c r="B124" s="19"/>
      <c r="C124" s="158"/>
      <c r="D124" s="156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50"/>
      <c r="S124" s="150"/>
      <c r="T124" s="150"/>
    </row>
    <row r="125" spans="1:20" x14ac:dyDescent="0.3">
      <c r="A125" s="19"/>
      <c r="B125" s="19"/>
      <c r="C125" s="158"/>
      <c r="D125" s="156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50"/>
      <c r="S125" s="150"/>
      <c r="T125" s="150"/>
    </row>
    <row r="126" spans="1:20" x14ac:dyDescent="0.3">
      <c r="A126" s="19"/>
      <c r="B126" s="19"/>
      <c r="C126" s="158"/>
      <c r="D126" s="156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50"/>
      <c r="S126" s="150"/>
      <c r="T126" s="150"/>
    </row>
    <row r="127" spans="1:20" x14ac:dyDescent="0.3">
      <c r="A127" s="19"/>
      <c r="B127" s="19"/>
      <c r="C127" s="158"/>
      <c r="D127" s="156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50"/>
      <c r="S127" s="150"/>
      <c r="T127" s="150"/>
    </row>
    <row r="128" spans="1:20" x14ac:dyDescent="0.3">
      <c r="A128" s="19"/>
      <c r="B128" s="19"/>
      <c r="C128" s="158"/>
      <c r="D128" s="156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50"/>
      <c r="S128" s="150"/>
      <c r="T128" s="150"/>
    </row>
    <row r="129" spans="1:20" x14ac:dyDescent="0.3">
      <c r="A129" s="19"/>
      <c r="B129" s="19"/>
      <c r="C129" s="158"/>
      <c r="D129" s="156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50"/>
      <c r="S129" s="150"/>
      <c r="T129" s="150"/>
    </row>
    <row r="130" spans="1:20" x14ac:dyDescent="0.3">
      <c r="A130" s="19"/>
      <c r="B130" s="19"/>
      <c r="C130" s="158"/>
      <c r="D130" s="156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50"/>
      <c r="S130" s="150"/>
      <c r="T130" s="150"/>
    </row>
    <row r="131" spans="1:20" x14ac:dyDescent="0.3">
      <c r="A131" s="19"/>
      <c r="B131" s="19"/>
      <c r="C131" s="158"/>
      <c r="D131" s="156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50"/>
      <c r="S131" s="150"/>
      <c r="T131" s="150"/>
    </row>
    <row r="132" spans="1:20" x14ac:dyDescent="0.3">
      <c r="A132" s="19"/>
      <c r="B132" s="19"/>
      <c r="C132" s="158"/>
      <c r="D132" s="156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50"/>
      <c r="S132" s="150"/>
      <c r="T132" s="150"/>
    </row>
    <row r="133" spans="1:20" x14ac:dyDescent="0.3">
      <c r="A133" s="19"/>
      <c r="B133" s="19"/>
      <c r="C133" s="158"/>
      <c r="D133" s="156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50"/>
      <c r="S133" s="150"/>
      <c r="T133" s="150"/>
    </row>
    <row r="134" spans="1:20" x14ac:dyDescent="0.3">
      <c r="A134" s="19"/>
      <c r="B134" s="19"/>
      <c r="C134" s="158"/>
      <c r="D134" s="156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50"/>
      <c r="S134" s="150"/>
      <c r="T134" s="150"/>
    </row>
    <row r="135" spans="1:20" x14ac:dyDescent="0.3">
      <c r="A135" s="19"/>
      <c r="B135" s="19"/>
      <c r="C135" s="158"/>
      <c r="D135" s="156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50"/>
      <c r="S135" s="150"/>
      <c r="T135" s="150"/>
    </row>
    <row r="136" spans="1:20" x14ac:dyDescent="0.3">
      <c r="A136" s="19"/>
      <c r="B136" s="19"/>
      <c r="C136" s="158"/>
      <c r="D136" s="156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50"/>
      <c r="S136" s="150"/>
      <c r="T136" s="150"/>
    </row>
    <row r="137" spans="1:20" x14ac:dyDescent="0.3">
      <c r="A137" s="19"/>
      <c r="B137" s="19"/>
      <c r="C137" s="158"/>
      <c r="D137" s="156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50"/>
      <c r="S137" s="150"/>
      <c r="T137" s="150"/>
    </row>
    <row r="138" spans="1:20" x14ac:dyDescent="0.3">
      <c r="A138" s="19"/>
      <c r="B138" s="19"/>
      <c r="C138" s="158"/>
      <c r="D138" s="156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50"/>
      <c r="S138" s="150"/>
      <c r="T138" s="150"/>
    </row>
    <row r="139" spans="1:20" x14ac:dyDescent="0.3">
      <c r="A139" s="19"/>
      <c r="B139" s="19"/>
      <c r="C139" s="158"/>
      <c r="D139" s="156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50"/>
      <c r="S139" s="150"/>
      <c r="T139" s="150"/>
    </row>
    <row r="140" spans="1:20" x14ac:dyDescent="0.3">
      <c r="A140" s="19"/>
      <c r="B140" s="19"/>
      <c r="C140" s="158"/>
      <c r="D140" s="156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50"/>
      <c r="S140" s="150"/>
      <c r="T140" s="150"/>
    </row>
    <row r="141" spans="1:20" x14ac:dyDescent="0.3">
      <c r="A141" s="19"/>
      <c r="B141" s="19"/>
      <c r="C141" s="158"/>
      <c r="D141" s="156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50"/>
      <c r="S141" s="150"/>
      <c r="T141" s="150"/>
    </row>
    <row r="142" spans="1:20" x14ac:dyDescent="0.3">
      <c r="A142" s="19"/>
      <c r="B142" s="19"/>
      <c r="C142" s="158"/>
      <c r="D142" s="156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50"/>
      <c r="S142" s="150"/>
      <c r="T142" s="150"/>
    </row>
    <row r="143" spans="1:20" x14ac:dyDescent="0.3">
      <c r="A143" s="19"/>
      <c r="B143" s="19"/>
      <c r="C143" s="158"/>
      <c r="D143" s="156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50"/>
      <c r="S143" s="150"/>
      <c r="T143" s="150"/>
    </row>
    <row r="144" spans="1:20" x14ac:dyDescent="0.3">
      <c r="A144" s="19"/>
      <c r="B144" s="19"/>
      <c r="C144" s="158"/>
      <c r="D144" s="156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50"/>
      <c r="S144" s="150"/>
      <c r="T144" s="150"/>
    </row>
    <row r="145" spans="1:20" x14ac:dyDescent="0.3">
      <c r="A145" s="19"/>
      <c r="B145" s="19"/>
      <c r="C145" s="158"/>
      <c r="D145" s="156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50"/>
      <c r="S145" s="150"/>
      <c r="T145" s="150"/>
    </row>
    <row r="146" spans="1:20" x14ac:dyDescent="0.3">
      <c r="A146" s="19"/>
      <c r="B146" s="19"/>
      <c r="C146" s="158"/>
      <c r="D146" s="156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50"/>
      <c r="S146" s="150"/>
      <c r="T146" s="150"/>
    </row>
    <row r="147" spans="1:20" x14ac:dyDescent="0.3">
      <c r="A147" s="19"/>
      <c r="B147" s="19"/>
      <c r="C147" s="158"/>
      <c r="D147" s="156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50"/>
      <c r="S147" s="150"/>
      <c r="T147" s="150"/>
    </row>
    <row r="148" spans="1:20" x14ac:dyDescent="0.3">
      <c r="A148" s="19"/>
      <c r="B148" s="19"/>
      <c r="C148" s="158"/>
      <c r="D148" s="156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50"/>
      <c r="S148" s="150"/>
      <c r="T148" s="150"/>
    </row>
    <row r="149" spans="1:20" x14ac:dyDescent="0.3">
      <c r="A149" s="19"/>
      <c r="B149" s="19"/>
      <c r="C149" s="158"/>
      <c r="D149" s="156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50"/>
      <c r="S149" s="150"/>
      <c r="T149" s="150"/>
    </row>
    <row r="150" spans="1:20" x14ac:dyDescent="0.3">
      <c r="A150" s="19"/>
      <c r="B150" s="19"/>
      <c r="C150" s="158"/>
      <c r="D150" s="156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50"/>
      <c r="S150" s="150"/>
      <c r="T150" s="150"/>
    </row>
    <row r="151" spans="1:20" x14ac:dyDescent="0.3">
      <c r="A151" s="19"/>
      <c r="B151" s="19"/>
      <c r="C151" s="158"/>
      <c r="D151" s="156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50"/>
      <c r="S151" s="150"/>
      <c r="T151" s="150"/>
    </row>
  </sheetData>
  <mergeCells count="14">
    <mergeCell ref="B1:C1"/>
    <mergeCell ref="D1:T1"/>
    <mergeCell ref="A1:A3"/>
    <mergeCell ref="G2:G3"/>
    <mergeCell ref="H2:H3"/>
    <mergeCell ref="I2:I3"/>
    <mergeCell ref="J2:J3"/>
    <mergeCell ref="K2:L2"/>
    <mergeCell ref="M2:Q2"/>
    <mergeCell ref="B2:B3"/>
    <mergeCell ref="C2:C3"/>
    <mergeCell ref="D2:D3"/>
    <mergeCell ref="E2:E3"/>
    <mergeCell ref="F2:F3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O60"/>
  <sheetViews>
    <sheetView zoomScale="70" zoomScaleNormal="70" workbookViewId="0">
      <pane xSplit="2" topLeftCell="AC1" activePane="topRight" state="frozen"/>
      <selection pane="topRight" activeCell="AG6" sqref="AG6"/>
    </sheetView>
  </sheetViews>
  <sheetFormatPr defaultRowHeight="16.5" x14ac:dyDescent="0.3"/>
  <cols>
    <col min="1" max="1" width="4.375" style="3" bestFit="1" customWidth="1"/>
    <col min="2" max="2" width="4.375" style="3" customWidth="1"/>
    <col min="3" max="3" width="28" style="27" customWidth="1"/>
    <col min="4" max="4" width="12.625" style="3" bestFit="1" customWidth="1"/>
    <col min="5" max="5" width="13.5" style="3" customWidth="1"/>
    <col min="6" max="6" width="20.75" style="3" customWidth="1"/>
    <col min="7" max="7" width="48.125" style="3" customWidth="1"/>
    <col min="8" max="8" width="45.125" style="3" customWidth="1"/>
    <col min="9" max="9" width="37.5" style="3" customWidth="1"/>
    <col min="10" max="16" width="20.75" style="3" customWidth="1"/>
    <col min="17" max="17" width="33.875" style="3" customWidth="1"/>
    <col min="18" max="18" width="26.25" style="29" customWidth="1"/>
    <col min="19" max="19" width="20.75" style="3" customWidth="1"/>
    <col min="20" max="20" width="24.25" style="3" customWidth="1"/>
    <col min="21" max="57" width="20.75" style="3" customWidth="1"/>
    <col min="58" max="58" width="48.75" style="3" customWidth="1"/>
    <col min="59" max="67" width="20.75" style="3" customWidth="1"/>
  </cols>
  <sheetData>
    <row r="1" spans="1:67" ht="17.25" thickBot="1" x14ac:dyDescent="0.35">
      <c r="AA1" s="30"/>
    </row>
    <row r="2" spans="1:67" x14ac:dyDescent="0.3">
      <c r="BL2" s="146" t="s">
        <v>0</v>
      </c>
      <c r="BM2" s="147"/>
      <c r="BN2" s="147"/>
      <c r="BO2" s="148"/>
    </row>
    <row r="3" spans="1:67" s="2" customFormat="1" ht="43.9" customHeight="1" x14ac:dyDescent="0.3">
      <c r="A3" s="89" t="s">
        <v>1</v>
      </c>
      <c r="B3" s="23" t="s">
        <v>116</v>
      </c>
      <c r="C3" s="89" t="s">
        <v>2</v>
      </c>
      <c r="D3" s="101" t="s">
        <v>3</v>
      </c>
      <c r="E3" s="101" t="s">
        <v>4</v>
      </c>
      <c r="F3" s="89" t="s">
        <v>5</v>
      </c>
      <c r="G3" s="101" t="s">
        <v>6</v>
      </c>
      <c r="H3" s="89" t="s">
        <v>7</v>
      </c>
      <c r="I3" s="101" t="s">
        <v>8</v>
      </c>
      <c r="J3" s="149" t="s">
        <v>9</v>
      </c>
      <c r="K3" s="149"/>
      <c r="L3" s="149" t="s">
        <v>10</v>
      </c>
      <c r="M3" s="149"/>
      <c r="N3" s="149"/>
      <c r="O3" s="149"/>
      <c r="P3" s="149"/>
      <c r="Q3" s="149"/>
      <c r="R3" s="89" t="s">
        <v>48</v>
      </c>
      <c r="S3" s="101" t="s">
        <v>11</v>
      </c>
      <c r="T3" s="101" t="s">
        <v>12</v>
      </c>
      <c r="U3" s="122" t="s">
        <v>13</v>
      </c>
      <c r="V3" s="123"/>
      <c r="W3" s="123"/>
      <c r="X3" s="123"/>
      <c r="Y3" s="123"/>
      <c r="Z3" s="123"/>
      <c r="AA3" s="130"/>
      <c r="AB3" s="122" t="s">
        <v>14</v>
      </c>
      <c r="AC3" s="123"/>
      <c r="AD3" s="123"/>
      <c r="AE3" s="123"/>
      <c r="AF3" s="123"/>
      <c r="AG3" s="123"/>
      <c r="AH3" s="123"/>
      <c r="AI3" s="123"/>
      <c r="AJ3" s="123"/>
      <c r="AK3" s="123"/>
      <c r="AL3" s="130"/>
      <c r="AM3" s="122" t="s">
        <v>15</v>
      </c>
      <c r="AN3" s="123"/>
      <c r="AO3" s="123"/>
      <c r="AP3" s="123"/>
      <c r="AQ3" s="130"/>
      <c r="AR3" s="107" t="s">
        <v>16</v>
      </c>
      <c r="AS3" s="108"/>
      <c r="AT3" s="108"/>
      <c r="AU3" s="109"/>
      <c r="AV3" s="1" t="s">
        <v>17</v>
      </c>
      <c r="AW3" s="98" t="s">
        <v>752</v>
      </c>
      <c r="AX3" s="104" t="s">
        <v>18</v>
      </c>
      <c r="AY3" s="98" t="s">
        <v>19</v>
      </c>
      <c r="AZ3" s="104" t="s">
        <v>20</v>
      </c>
      <c r="BA3" s="98" t="s">
        <v>21</v>
      </c>
      <c r="BB3" s="119" t="s">
        <v>22</v>
      </c>
      <c r="BC3" s="120"/>
      <c r="BD3" s="120"/>
      <c r="BE3" s="121"/>
      <c r="BF3" s="98" t="s">
        <v>23</v>
      </c>
      <c r="BG3" s="122" t="s">
        <v>24</v>
      </c>
      <c r="BH3" s="123"/>
      <c r="BI3" s="123"/>
      <c r="BJ3" s="123"/>
      <c r="BK3" s="123"/>
      <c r="BL3" s="124" t="s">
        <v>25</v>
      </c>
      <c r="BM3" s="110" t="s">
        <v>26</v>
      </c>
      <c r="BN3" s="110" t="s">
        <v>27</v>
      </c>
      <c r="BO3" s="113" t="s">
        <v>28</v>
      </c>
    </row>
    <row r="4" spans="1:67" s="2" customFormat="1" ht="23.25" customHeight="1" x14ac:dyDescent="0.3">
      <c r="A4" s="90"/>
      <c r="B4" s="24"/>
      <c r="C4" s="90"/>
      <c r="D4" s="102"/>
      <c r="E4" s="102"/>
      <c r="F4" s="90"/>
      <c r="G4" s="102"/>
      <c r="H4" s="90"/>
      <c r="I4" s="102"/>
      <c r="J4" s="89" t="s">
        <v>29</v>
      </c>
      <c r="K4" s="101" t="s">
        <v>30</v>
      </c>
      <c r="L4" s="89" t="s">
        <v>29</v>
      </c>
      <c r="M4" s="89" t="s">
        <v>31</v>
      </c>
      <c r="N4" s="101" t="s">
        <v>32</v>
      </c>
      <c r="O4" s="101" t="s">
        <v>30</v>
      </c>
      <c r="P4" s="101" t="s">
        <v>33</v>
      </c>
      <c r="Q4" s="116" t="s">
        <v>34</v>
      </c>
      <c r="R4" s="90"/>
      <c r="S4" s="102"/>
      <c r="T4" s="102"/>
      <c r="U4" s="89">
        <v>2016</v>
      </c>
      <c r="V4" s="89">
        <v>2017</v>
      </c>
      <c r="W4" s="131">
        <v>2018</v>
      </c>
      <c r="X4" s="131">
        <v>2019</v>
      </c>
      <c r="Y4" s="131">
        <v>2020</v>
      </c>
      <c r="Z4" s="101" t="s">
        <v>35</v>
      </c>
      <c r="AA4" s="134" t="s">
        <v>36</v>
      </c>
      <c r="AB4" s="137">
        <v>2018</v>
      </c>
      <c r="AC4" s="138"/>
      <c r="AD4" s="139"/>
      <c r="AE4" s="137">
        <v>2019</v>
      </c>
      <c r="AF4" s="138"/>
      <c r="AG4" s="139"/>
      <c r="AH4" s="137">
        <v>2020</v>
      </c>
      <c r="AI4" s="138"/>
      <c r="AJ4" s="139"/>
      <c r="AK4" s="101" t="s">
        <v>37</v>
      </c>
      <c r="AL4" s="143" t="s">
        <v>38</v>
      </c>
      <c r="AM4" s="89">
        <v>2018</v>
      </c>
      <c r="AN4" s="89">
        <v>2019</v>
      </c>
      <c r="AO4" s="89">
        <v>2020</v>
      </c>
      <c r="AP4" s="101" t="s">
        <v>39</v>
      </c>
      <c r="AQ4" s="127" t="s">
        <v>40</v>
      </c>
      <c r="AR4" s="89">
        <v>2018</v>
      </c>
      <c r="AS4" s="89">
        <v>2019</v>
      </c>
      <c r="AT4" s="89">
        <v>2020</v>
      </c>
      <c r="AU4" s="95" t="s">
        <v>41</v>
      </c>
      <c r="AV4" s="89">
        <v>2020</v>
      </c>
      <c r="AW4" s="99"/>
      <c r="AX4" s="105"/>
      <c r="AY4" s="99"/>
      <c r="AZ4" s="105"/>
      <c r="BA4" s="99"/>
      <c r="BB4" s="89">
        <v>2018</v>
      </c>
      <c r="BC4" s="89">
        <v>2019</v>
      </c>
      <c r="BD4" s="89">
        <v>2020</v>
      </c>
      <c r="BE4" s="98" t="s">
        <v>42</v>
      </c>
      <c r="BF4" s="99"/>
      <c r="BG4" s="89">
        <v>2018</v>
      </c>
      <c r="BH4" s="89">
        <v>2019</v>
      </c>
      <c r="BI4" s="89">
        <v>2020</v>
      </c>
      <c r="BJ4" s="101" t="s">
        <v>43</v>
      </c>
      <c r="BK4" s="92" t="s">
        <v>44</v>
      </c>
      <c r="BL4" s="125"/>
      <c r="BM4" s="111"/>
      <c r="BN4" s="111"/>
      <c r="BO4" s="114"/>
    </row>
    <row r="5" spans="1:67" s="2" customFormat="1" ht="9.75" customHeight="1" x14ac:dyDescent="0.3">
      <c r="A5" s="90"/>
      <c r="B5" s="24"/>
      <c r="C5" s="90"/>
      <c r="D5" s="102"/>
      <c r="E5" s="102"/>
      <c r="F5" s="90"/>
      <c r="G5" s="102"/>
      <c r="H5" s="90"/>
      <c r="I5" s="102"/>
      <c r="J5" s="90"/>
      <c r="K5" s="102"/>
      <c r="L5" s="90"/>
      <c r="M5" s="90"/>
      <c r="N5" s="102"/>
      <c r="O5" s="102"/>
      <c r="P5" s="102"/>
      <c r="Q5" s="117"/>
      <c r="R5" s="90"/>
      <c r="S5" s="102"/>
      <c r="T5" s="102"/>
      <c r="U5" s="90"/>
      <c r="V5" s="90"/>
      <c r="W5" s="132"/>
      <c r="X5" s="132"/>
      <c r="Y5" s="132"/>
      <c r="Z5" s="102"/>
      <c r="AA5" s="135"/>
      <c r="AB5" s="140"/>
      <c r="AC5" s="141"/>
      <c r="AD5" s="142"/>
      <c r="AE5" s="140"/>
      <c r="AF5" s="141"/>
      <c r="AG5" s="142"/>
      <c r="AH5" s="140"/>
      <c r="AI5" s="141"/>
      <c r="AJ5" s="142"/>
      <c r="AK5" s="102"/>
      <c r="AL5" s="144"/>
      <c r="AM5" s="90"/>
      <c r="AN5" s="90"/>
      <c r="AO5" s="90"/>
      <c r="AP5" s="102"/>
      <c r="AQ5" s="128"/>
      <c r="AR5" s="90"/>
      <c r="AS5" s="90"/>
      <c r="AT5" s="90"/>
      <c r="AU5" s="96"/>
      <c r="AV5" s="90"/>
      <c r="AW5" s="99"/>
      <c r="AX5" s="105"/>
      <c r="AY5" s="99"/>
      <c r="AZ5" s="105"/>
      <c r="BA5" s="99"/>
      <c r="BB5" s="90"/>
      <c r="BC5" s="90"/>
      <c r="BD5" s="90"/>
      <c r="BE5" s="99"/>
      <c r="BF5" s="99"/>
      <c r="BG5" s="90"/>
      <c r="BH5" s="90"/>
      <c r="BI5" s="90"/>
      <c r="BJ5" s="102"/>
      <c r="BK5" s="93"/>
      <c r="BL5" s="125"/>
      <c r="BM5" s="111"/>
      <c r="BN5" s="111"/>
      <c r="BO5" s="114"/>
    </row>
    <row r="6" spans="1:67" s="2" customFormat="1" x14ac:dyDescent="0.3">
      <c r="A6" s="91"/>
      <c r="B6" s="25"/>
      <c r="C6" s="91"/>
      <c r="D6" s="103"/>
      <c r="E6" s="103"/>
      <c r="F6" s="91"/>
      <c r="G6" s="103"/>
      <c r="H6" s="91"/>
      <c r="I6" s="103"/>
      <c r="J6" s="91"/>
      <c r="K6" s="103"/>
      <c r="L6" s="91"/>
      <c r="M6" s="91"/>
      <c r="N6" s="103"/>
      <c r="O6" s="103"/>
      <c r="P6" s="103"/>
      <c r="Q6" s="118"/>
      <c r="R6" s="91"/>
      <c r="S6" s="103"/>
      <c r="T6" s="103"/>
      <c r="U6" s="91"/>
      <c r="V6" s="91"/>
      <c r="W6" s="133"/>
      <c r="X6" s="133"/>
      <c r="Y6" s="133"/>
      <c r="Z6" s="103"/>
      <c r="AA6" s="136"/>
      <c r="AB6" s="26" t="s">
        <v>45</v>
      </c>
      <c r="AC6" s="26" t="s">
        <v>46</v>
      </c>
      <c r="AD6" s="26" t="s">
        <v>47</v>
      </c>
      <c r="AE6" s="26" t="s">
        <v>45</v>
      </c>
      <c r="AF6" s="26" t="s">
        <v>46</v>
      </c>
      <c r="AG6" s="26" t="s">
        <v>47</v>
      </c>
      <c r="AH6" s="26" t="s">
        <v>45</v>
      </c>
      <c r="AI6" s="26" t="s">
        <v>46</v>
      </c>
      <c r="AJ6" s="26" t="s">
        <v>47</v>
      </c>
      <c r="AK6" s="103"/>
      <c r="AL6" s="145"/>
      <c r="AM6" s="91"/>
      <c r="AN6" s="91"/>
      <c r="AO6" s="91"/>
      <c r="AP6" s="103"/>
      <c r="AQ6" s="129"/>
      <c r="AR6" s="91"/>
      <c r="AS6" s="91"/>
      <c r="AT6" s="91"/>
      <c r="AU6" s="97"/>
      <c r="AV6" s="91"/>
      <c r="AW6" s="100"/>
      <c r="AX6" s="106"/>
      <c r="AY6" s="100"/>
      <c r="AZ6" s="106"/>
      <c r="BA6" s="100"/>
      <c r="BB6" s="91"/>
      <c r="BC6" s="91"/>
      <c r="BD6" s="91"/>
      <c r="BE6" s="100"/>
      <c r="BF6" s="100"/>
      <c r="BG6" s="91"/>
      <c r="BH6" s="91"/>
      <c r="BI6" s="91"/>
      <c r="BJ6" s="103"/>
      <c r="BK6" s="94"/>
      <c r="BL6" s="126"/>
      <c r="BM6" s="112"/>
      <c r="BN6" s="112"/>
      <c r="BO6" s="115"/>
    </row>
    <row r="7" spans="1:67" s="18" customFormat="1" ht="18" customHeight="1" thickBot="1" x14ac:dyDescent="0.35">
      <c r="A7" s="4">
        <v>1</v>
      </c>
      <c r="B7" s="4" t="s">
        <v>117</v>
      </c>
      <c r="C7" s="28" t="s">
        <v>49</v>
      </c>
      <c r="D7" s="4" t="s">
        <v>51</v>
      </c>
      <c r="E7" s="4" t="s">
        <v>52</v>
      </c>
      <c r="F7" s="4" t="s">
        <v>53</v>
      </c>
      <c r="G7" s="4" t="s">
        <v>54</v>
      </c>
      <c r="H7" s="4" t="s">
        <v>50</v>
      </c>
      <c r="I7" s="4" t="s">
        <v>50</v>
      </c>
      <c r="J7" s="4" t="s">
        <v>55</v>
      </c>
      <c r="K7" s="4" t="s">
        <v>56</v>
      </c>
      <c r="L7" s="4" t="s">
        <v>57</v>
      </c>
      <c r="M7" s="4" t="s">
        <v>58</v>
      </c>
      <c r="N7" s="4" t="s">
        <v>59</v>
      </c>
      <c r="O7" s="4" t="s">
        <v>60</v>
      </c>
      <c r="P7" s="4" t="s">
        <v>61</v>
      </c>
      <c r="Q7" s="20" t="s">
        <v>62</v>
      </c>
      <c r="R7" s="21" t="s">
        <v>110</v>
      </c>
      <c r="S7" s="6">
        <v>20423</v>
      </c>
      <c r="T7" s="4" t="s">
        <v>63</v>
      </c>
      <c r="U7" s="7">
        <v>3979688166</v>
      </c>
      <c r="V7" s="7">
        <v>4975008560</v>
      </c>
      <c r="W7" s="7">
        <v>5464864839</v>
      </c>
      <c r="X7" s="7">
        <v>5310000417</v>
      </c>
      <c r="Y7" s="7">
        <v>6468980976</v>
      </c>
      <c r="Z7" s="8">
        <f t="shared" ref="Z7" si="0">AVERAGE(W7:Y7)</f>
        <v>5747948744</v>
      </c>
      <c r="AA7" s="9">
        <f t="shared" ref="AA7" si="1">((Y7/U7)^(1/4)-1)</f>
        <v>0.12913717890275933</v>
      </c>
      <c r="AB7" s="7">
        <f>778988*1071.4</f>
        <v>834607743.20000005</v>
      </c>
      <c r="AC7" s="7"/>
      <c r="AD7" s="10">
        <f t="shared" ref="AD7:AD60" si="2">SUM(AB7:AC7)</f>
        <v>834607743.20000005</v>
      </c>
      <c r="AE7" s="7">
        <f>739210*1118.1</f>
        <v>826510700.99999988</v>
      </c>
      <c r="AF7" s="7"/>
      <c r="AG7" s="10">
        <f t="shared" ref="AG7:AG60" si="3">SUM(AE7:AF7)</f>
        <v>826510700.99999988</v>
      </c>
      <c r="AH7" s="7">
        <f>1045846*1157.8</f>
        <v>1210880498.8</v>
      </c>
      <c r="AI7" s="7"/>
      <c r="AJ7" s="10">
        <f t="shared" ref="AJ7:AJ60" si="4">SUM(AH7:AI7)</f>
        <v>1210880498.8</v>
      </c>
      <c r="AK7" s="8">
        <f t="shared" ref="AK7:AK60" si="5">(AD7+AG7+AJ7)/3</f>
        <v>957332981</v>
      </c>
      <c r="AL7" s="9">
        <f t="shared" ref="AL7:AL60" si="6">AJ7/Z7</f>
        <v>0.2106630648131611</v>
      </c>
      <c r="AM7" s="7">
        <v>657505902</v>
      </c>
      <c r="AN7" s="7">
        <v>445480949</v>
      </c>
      <c r="AO7" s="7">
        <v>512092416</v>
      </c>
      <c r="AP7" s="8">
        <f t="shared" ref="AP7:AP14" si="7">AVERAGE(AM7:AO7)</f>
        <v>538359755.66666663</v>
      </c>
      <c r="AQ7" s="9">
        <f>AO7/Z7</f>
        <v>8.909133306634788E-2</v>
      </c>
      <c r="AR7" s="6">
        <v>33</v>
      </c>
      <c r="AS7" s="6">
        <v>35</v>
      </c>
      <c r="AT7" s="6">
        <v>34</v>
      </c>
      <c r="AU7" s="9">
        <f t="shared" ref="AU7:AU60" si="8">((AT7/AR7)^(1/2)-1)</f>
        <v>1.5038437845104502E-2</v>
      </c>
      <c r="AV7" s="6">
        <v>2</v>
      </c>
      <c r="AW7" s="6">
        <v>1</v>
      </c>
      <c r="AX7" s="9">
        <f t="shared" ref="AX7:AX60" si="9">AW7/AV7</f>
        <v>0.5</v>
      </c>
      <c r="AY7" s="6" t="s">
        <v>64</v>
      </c>
      <c r="AZ7" s="6" t="s">
        <v>64</v>
      </c>
      <c r="BA7" s="6"/>
      <c r="BB7" s="6">
        <v>5</v>
      </c>
      <c r="BC7" s="6">
        <v>8</v>
      </c>
      <c r="BD7" s="6">
        <v>9</v>
      </c>
      <c r="BE7" s="11">
        <f t="shared" ref="BE7:BE60" si="10">AVERAGE(BB7:BD7)</f>
        <v>7.333333333333333</v>
      </c>
      <c r="BF7" s="12" t="s">
        <v>65</v>
      </c>
      <c r="BG7" s="6">
        <v>6</v>
      </c>
      <c r="BH7" s="6">
        <v>6</v>
      </c>
      <c r="BI7" s="6">
        <v>7</v>
      </c>
      <c r="BJ7" s="13">
        <f t="shared" ref="BJ7" si="11">AVERAGE(BG7:BI7)</f>
        <v>6.333333333333333</v>
      </c>
      <c r="BK7" s="14">
        <f t="shared" ref="BK7" si="12">BI7/AT7</f>
        <v>0.20588235294117646</v>
      </c>
      <c r="BL7" s="15">
        <v>10866681847</v>
      </c>
      <c r="BM7" s="16">
        <v>3646954010</v>
      </c>
      <c r="BN7" s="16">
        <v>7219727837</v>
      </c>
      <c r="BO7" s="17">
        <f t="shared" ref="BO7:BO60" si="13">BM7/BN7</f>
        <v>0.505137325441815</v>
      </c>
    </row>
    <row r="8" spans="1:67" s="18" customFormat="1" ht="18" customHeight="1" thickBot="1" x14ac:dyDescent="0.35">
      <c r="A8" s="4">
        <v>2</v>
      </c>
      <c r="B8" s="4" t="s">
        <v>117</v>
      </c>
      <c r="C8" s="28" t="s">
        <v>66</v>
      </c>
      <c r="D8" s="4" t="s">
        <v>67</v>
      </c>
      <c r="E8" s="4" t="s">
        <v>68</v>
      </c>
      <c r="F8" s="4" t="s">
        <v>69</v>
      </c>
      <c r="G8" s="4" t="s">
        <v>70</v>
      </c>
      <c r="H8" s="4" t="s">
        <v>70</v>
      </c>
      <c r="I8" s="4" t="s">
        <v>67</v>
      </c>
      <c r="J8" s="4" t="s">
        <v>71</v>
      </c>
      <c r="K8" s="4" t="s">
        <v>72</v>
      </c>
      <c r="L8" s="4" t="s">
        <v>73</v>
      </c>
      <c r="M8" s="4" t="s">
        <v>74</v>
      </c>
      <c r="N8" s="4" t="s">
        <v>75</v>
      </c>
      <c r="O8" s="4" t="s">
        <v>76</v>
      </c>
      <c r="P8" s="4" t="s">
        <v>77</v>
      </c>
      <c r="Q8" s="20" t="s">
        <v>78</v>
      </c>
      <c r="R8" s="21" t="s">
        <v>111</v>
      </c>
      <c r="S8" s="6">
        <v>58222</v>
      </c>
      <c r="T8" s="4" t="s">
        <v>79</v>
      </c>
      <c r="U8" s="7">
        <v>4236769363</v>
      </c>
      <c r="V8" s="7">
        <v>5562881675</v>
      </c>
      <c r="W8" s="7">
        <v>3421355838</v>
      </c>
      <c r="X8" s="7">
        <v>5032615911</v>
      </c>
      <c r="Y8" s="7">
        <v>11649248581</v>
      </c>
      <c r="Z8" s="8">
        <f t="shared" ref="Z8:Z60" si="14">AVERAGE(W8:Y8)</f>
        <v>6701073443.333333</v>
      </c>
      <c r="AA8" s="9">
        <f t="shared" ref="AA8:AA60" si="15">((Y8/U8)^(1/4)-1)</f>
        <v>0.2877031925750102</v>
      </c>
      <c r="AB8" s="7">
        <v>0</v>
      </c>
      <c r="AC8" s="7">
        <v>0</v>
      </c>
      <c r="AD8" s="10">
        <f t="shared" si="2"/>
        <v>0</v>
      </c>
      <c r="AE8" s="7">
        <v>0</v>
      </c>
      <c r="AF8" s="7">
        <v>0</v>
      </c>
      <c r="AG8" s="10">
        <f t="shared" si="3"/>
        <v>0</v>
      </c>
      <c r="AH8" s="7">
        <v>0</v>
      </c>
      <c r="AI8" s="7">
        <v>0</v>
      </c>
      <c r="AJ8" s="10">
        <f t="shared" si="4"/>
        <v>0</v>
      </c>
      <c r="AK8" s="8">
        <f t="shared" si="5"/>
        <v>0</v>
      </c>
      <c r="AL8" s="9">
        <f t="shared" si="6"/>
        <v>0</v>
      </c>
      <c r="AM8" s="7">
        <v>403554063</v>
      </c>
      <c r="AN8" s="7">
        <v>351728890</v>
      </c>
      <c r="AO8" s="7">
        <v>735602441</v>
      </c>
      <c r="AP8" s="8">
        <f t="shared" si="7"/>
        <v>496961798</v>
      </c>
      <c r="AQ8" s="9">
        <f>AP8/Z8</f>
        <v>7.4161520867139605E-2</v>
      </c>
      <c r="AR8" s="6">
        <v>38</v>
      </c>
      <c r="AS8" s="6">
        <v>37</v>
      </c>
      <c r="AT8" s="6">
        <v>42</v>
      </c>
      <c r="AU8" s="9">
        <f t="shared" si="8"/>
        <v>5.1314966075693746E-2</v>
      </c>
      <c r="AV8" s="6">
        <v>15</v>
      </c>
      <c r="AW8" s="6">
        <v>1</v>
      </c>
      <c r="AX8" s="9">
        <f t="shared" si="9"/>
        <v>6.6666666666666666E-2</v>
      </c>
      <c r="AY8" s="6" t="s">
        <v>64</v>
      </c>
      <c r="AZ8" s="6" t="s">
        <v>64</v>
      </c>
      <c r="BA8" s="6" t="s">
        <v>80</v>
      </c>
      <c r="BB8" s="6">
        <v>4</v>
      </c>
      <c r="BC8" s="6">
        <v>4</v>
      </c>
      <c r="BD8" s="6">
        <v>0</v>
      </c>
      <c r="BE8" s="11">
        <f t="shared" si="10"/>
        <v>2.6666666666666665</v>
      </c>
      <c r="BF8" s="12" t="s">
        <v>81</v>
      </c>
      <c r="BG8" s="6">
        <v>9</v>
      </c>
      <c r="BH8" s="6">
        <v>8</v>
      </c>
      <c r="BI8" s="6">
        <v>5</v>
      </c>
      <c r="BJ8" s="13">
        <f t="shared" ref="BJ8:BJ60" si="16">AVERAGE(BG8:BI8)</f>
        <v>7.333333333333333</v>
      </c>
      <c r="BK8" s="14">
        <f t="shared" ref="BK8:BK60" si="17">BI8/AT8</f>
        <v>0.11904761904761904</v>
      </c>
      <c r="BL8" s="15">
        <v>4601248591</v>
      </c>
      <c r="BM8" s="16">
        <v>1078698137</v>
      </c>
      <c r="BN8" s="16">
        <v>3522550454</v>
      </c>
      <c r="BO8" s="17">
        <f t="shared" si="13"/>
        <v>0.30622645469139959</v>
      </c>
    </row>
    <row r="9" spans="1:67" s="18" customFormat="1" ht="18" customHeight="1" thickBot="1" x14ac:dyDescent="0.35">
      <c r="A9" s="4">
        <v>3</v>
      </c>
      <c r="B9" s="4" t="s">
        <v>117</v>
      </c>
      <c r="C9" s="28" t="s">
        <v>82</v>
      </c>
      <c r="D9" s="4" t="s">
        <v>67</v>
      </c>
      <c r="E9" s="4" t="s">
        <v>83</v>
      </c>
      <c r="F9" s="4" t="s">
        <v>84</v>
      </c>
      <c r="G9" s="4" t="s">
        <v>85</v>
      </c>
      <c r="H9" s="4" t="s">
        <v>85</v>
      </c>
      <c r="I9" s="4" t="s">
        <v>85</v>
      </c>
      <c r="J9" s="4" t="s">
        <v>86</v>
      </c>
      <c r="K9" s="4" t="s">
        <v>87</v>
      </c>
      <c r="L9" s="4" t="s">
        <v>88</v>
      </c>
      <c r="M9" s="4" t="s">
        <v>58</v>
      </c>
      <c r="N9" s="4" t="s">
        <v>89</v>
      </c>
      <c r="O9" s="4" t="s">
        <v>90</v>
      </c>
      <c r="P9" s="4" t="s">
        <v>91</v>
      </c>
      <c r="Q9" s="20" t="s">
        <v>92</v>
      </c>
      <c r="R9" s="21" t="s">
        <v>112</v>
      </c>
      <c r="S9" s="6">
        <v>20129</v>
      </c>
      <c r="T9" s="4" t="s">
        <v>93</v>
      </c>
      <c r="U9" s="7">
        <v>5449602949</v>
      </c>
      <c r="V9" s="7">
        <v>6545808890</v>
      </c>
      <c r="W9" s="7">
        <v>7449078448</v>
      </c>
      <c r="X9" s="7">
        <v>7866570614</v>
      </c>
      <c r="Y9" s="7">
        <v>6970422320</v>
      </c>
      <c r="Z9" s="8">
        <f t="shared" si="14"/>
        <v>7428690460.666667</v>
      </c>
      <c r="AA9" s="9">
        <f t="shared" si="15"/>
        <v>6.34658725088173E-2</v>
      </c>
      <c r="AB9" s="7">
        <v>6362507233</v>
      </c>
      <c r="AC9" s="7">
        <v>0</v>
      </c>
      <c r="AD9" s="10">
        <f t="shared" si="2"/>
        <v>6362507233</v>
      </c>
      <c r="AE9" s="7">
        <v>6981754705</v>
      </c>
      <c r="AF9" s="7">
        <v>0</v>
      </c>
      <c r="AG9" s="10">
        <f t="shared" si="3"/>
        <v>6981754705</v>
      </c>
      <c r="AH9" s="7">
        <v>6101573602</v>
      </c>
      <c r="AI9" s="7">
        <v>0</v>
      </c>
      <c r="AJ9" s="10">
        <f t="shared" si="4"/>
        <v>6101573602</v>
      </c>
      <c r="AK9" s="8">
        <f t="shared" si="5"/>
        <v>6481945180</v>
      </c>
      <c r="AL9" s="9">
        <f t="shared" si="6"/>
        <v>0.82135251620814353</v>
      </c>
      <c r="AM9" s="7">
        <v>847728921</v>
      </c>
      <c r="AN9" s="7">
        <v>650819046</v>
      </c>
      <c r="AO9" s="7">
        <v>798467342</v>
      </c>
      <c r="AP9" s="8">
        <f t="shared" si="7"/>
        <v>765671769.66666663</v>
      </c>
      <c r="AQ9" s="9">
        <f>AO9/Z9</f>
        <v>0.10748426606650451</v>
      </c>
      <c r="AR9" s="6">
        <v>62</v>
      </c>
      <c r="AS9" s="6">
        <v>65</v>
      </c>
      <c r="AT9" s="6">
        <v>63</v>
      </c>
      <c r="AU9" s="9">
        <f t="shared" si="8"/>
        <v>8.0322575483706693E-3</v>
      </c>
      <c r="AV9" s="6">
        <v>8</v>
      </c>
      <c r="AW9" s="6">
        <v>1</v>
      </c>
      <c r="AX9" s="9">
        <f t="shared" si="9"/>
        <v>0.125</v>
      </c>
      <c r="AY9" s="6" t="s">
        <v>64</v>
      </c>
      <c r="AZ9" s="6" t="s">
        <v>64</v>
      </c>
      <c r="BA9" s="6" t="s">
        <v>64</v>
      </c>
      <c r="BB9" s="6">
        <v>5</v>
      </c>
      <c r="BC9" s="6">
        <v>10</v>
      </c>
      <c r="BD9" s="6">
        <v>26</v>
      </c>
      <c r="BE9" s="11">
        <f t="shared" si="10"/>
        <v>13.666666666666666</v>
      </c>
      <c r="BF9" s="12" t="s">
        <v>65</v>
      </c>
      <c r="BG9" s="6">
        <v>6</v>
      </c>
      <c r="BH9" s="6">
        <v>6</v>
      </c>
      <c r="BI9" s="6">
        <v>9</v>
      </c>
      <c r="BJ9" s="13">
        <f t="shared" si="16"/>
        <v>7</v>
      </c>
      <c r="BK9" s="14">
        <f t="shared" si="17"/>
        <v>0.14285714285714285</v>
      </c>
      <c r="BL9" s="15">
        <v>13121027349</v>
      </c>
      <c r="BM9" s="16">
        <v>5753646656</v>
      </c>
      <c r="BN9" s="16">
        <f>BL9-BM9</f>
        <v>7367380693</v>
      </c>
      <c r="BO9" s="17">
        <f t="shared" si="13"/>
        <v>0.78096231153993934</v>
      </c>
    </row>
    <row r="10" spans="1:67" s="18" customFormat="1" ht="18" customHeight="1" thickBot="1" x14ac:dyDescent="0.35">
      <c r="A10" s="4">
        <v>4</v>
      </c>
      <c r="B10" s="4" t="s">
        <v>117</v>
      </c>
      <c r="C10" s="28" t="s">
        <v>109</v>
      </c>
      <c r="D10" s="4" t="s">
        <v>94</v>
      </c>
      <c r="E10" s="4" t="s">
        <v>95</v>
      </c>
      <c r="F10" s="4" t="s">
        <v>96</v>
      </c>
      <c r="G10" s="4" t="s">
        <v>97</v>
      </c>
      <c r="H10" s="4" t="s">
        <v>97</v>
      </c>
      <c r="I10" s="4" t="s">
        <v>97</v>
      </c>
      <c r="J10" s="4" t="s">
        <v>98</v>
      </c>
      <c r="K10" s="4" t="s">
        <v>99</v>
      </c>
      <c r="L10" s="4" t="s">
        <v>100</v>
      </c>
      <c r="M10" s="4" t="s">
        <v>101</v>
      </c>
      <c r="N10" s="4" t="s">
        <v>102</v>
      </c>
      <c r="O10" s="4" t="s">
        <v>103</v>
      </c>
      <c r="P10" s="4" t="s">
        <v>104</v>
      </c>
      <c r="Q10" s="20" t="s">
        <v>105</v>
      </c>
      <c r="R10" s="21" t="s">
        <v>110</v>
      </c>
      <c r="S10" s="6">
        <v>21300</v>
      </c>
      <c r="T10" s="4" t="s">
        <v>106</v>
      </c>
      <c r="U10" s="7">
        <v>9430908200</v>
      </c>
      <c r="V10" s="7">
        <v>10506468597</v>
      </c>
      <c r="W10" s="7">
        <v>12956011029</v>
      </c>
      <c r="X10" s="7">
        <v>15616281442</v>
      </c>
      <c r="Y10" s="7">
        <v>18927897890</v>
      </c>
      <c r="Z10" s="8">
        <f t="shared" si="14"/>
        <v>15833396787</v>
      </c>
      <c r="AA10" s="9">
        <f t="shared" si="15"/>
        <v>0.19024733221834289</v>
      </c>
      <c r="AB10" s="7">
        <v>23805000</v>
      </c>
      <c r="AC10" s="7">
        <v>8160750</v>
      </c>
      <c r="AD10" s="10">
        <f t="shared" si="2"/>
        <v>31965750</v>
      </c>
      <c r="AE10" s="7">
        <v>11100000</v>
      </c>
      <c r="AF10" s="7">
        <v>22425000</v>
      </c>
      <c r="AG10" s="10">
        <f t="shared" si="3"/>
        <v>33525000</v>
      </c>
      <c r="AH10" s="7">
        <v>215450900</v>
      </c>
      <c r="AI10" s="7">
        <v>79722040</v>
      </c>
      <c r="AJ10" s="10">
        <f t="shared" si="4"/>
        <v>295172940</v>
      </c>
      <c r="AK10" s="8">
        <f t="shared" si="5"/>
        <v>120221230</v>
      </c>
      <c r="AL10" s="9">
        <f t="shared" si="6"/>
        <v>1.8642426762294717E-2</v>
      </c>
      <c r="AM10" s="7">
        <v>538976610</v>
      </c>
      <c r="AN10" s="7">
        <v>969041683</v>
      </c>
      <c r="AO10" s="7">
        <v>919275822</v>
      </c>
      <c r="AP10" s="8">
        <f t="shared" si="7"/>
        <v>809098038.33333337</v>
      </c>
      <c r="AQ10" s="9">
        <f>AO10/Z10</f>
        <v>5.8059292921577688E-2</v>
      </c>
      <c r="AR10" s="6">
        <v>85</v>
      </c>
      <c r="AS10" s="6">
        <v>97</v>
      </c>
      <c r="AT10" s="6">
        <v>119</v>
      </c>
      <c r="AU10" s="9">
        <f t="shared" si="8"/>
        <v>0.18321595661992318</v>
      </c>
      <c r="AV10" s="6">
        <v>38</v>
      </c>
      <c r="AW10" s="6">
        <v>14</v>
      </c>
      <c r="AX10" s="9">
        <f t="shared" si="9"/>
        <v>0.36842105263157893</v>
      </c>
      <c r="AY10" s="6" t="s">
        <v>64</v>
      </c>
      <c r="AZ10" s="6" t="s">
        <v>64</v>
      </c>
      <c r="BA10" s="6" t="s">
        <v>107</v>
      </c>
      <c r="BB10" s="6">
        <v>3</v>
      </c>
      <c r="BC10" s="6">
        <v>2</v>
      </c>
      <c r="BD10" s="6">
        <v>2</v>
      </c>
      <c r="BE10" s="11">
        <f t="shared" si="10"/>
        <v>2.3333333333333335</v>
      </c>
      <c r="BF10" s="12" t="s">
        <v>108</v>
      </c>
      <c r="BG10" s="6">
        <v>5</v>
      </c>
      <c r="BH10" s="6">
        <v>5</v>
      </c>
      <c r="BI10" s="6">
        <v>7</v>
      </c>
      <c r="BJ10" s="13">
        <f t="shared" si="16"/>
        <v>5.666666666666667</v>
      </c>
      <c r="BK10" s="14">
        <f t="shared" si="17"/>
        <v>5.8823529411764705E-2</v>
      </c>
      <c r="BL10" s="15">
        <v>27334502722</v>
      </c>
      <c r="BM10" s="16">
        <v>22104904431</v>
      </c>
      <c r="BN10" s="16">
        <v>5229598291</v>
      </c>
      <c r="BO10" s="17">
        <f t="shared" si="13"/>
        <v>4.2268838256739443</v>
      </c>
    </row>
    <row r="11" spans="1:67" s="18" customFormat="1" ht="18" customHeight="1" thickBot="1" x14ac:dyDescent="0.35">
      <c r="A11" s="4">
        <v>5</v>
      </c>
      <c r="B11" s="4" t="s">
        <v>118</v>
      </c>
      <c r="C11" s="28" t="s">
        <v>194</v>
      </c>
      <c r="D11" s="4" t="s">
        <v>754</v>
      </c>
      <c r="E11" s="4" t="s">
        <v>196</v>
      </c>
      <c r="F11" s="4" t="s">
        <v>197</v>
      </c>
      <c r="G11" s="4" t="s">
        <v>195</v>
      </c>
      <c r="H11" s="4" t="s">
        <v>195</v>
      </c>
      <c r="I11" s="4" t="s">
        <v>195</v>
      </c>
      <c r="J11" s="4" t="s">
        <v>198</v>
      </c>
      <c r="K11" s="4" t="s">
        <v>199</v>
      </c>
      <c r="L11" s="4" t="s">
        <v>200</v>
      </c>
      <c r="M11" s="4" t="s">
        <v>58</v>
      </c>
      <c r="N11" s="4" t="s">
        <v>201</v>
      </c>
      <c r="O11" s="4" t="s">
        <v>202</v>
      </c>
      <c r="P11" s="4" t="s">
        <v>203</v>
      </c>
      <c r="Q11" s="20" t="s">
        <v>204</v>
      </c>
      <c r="R11" s="21" t="s">
        <v>113</v>
      </c>
      <c r="S11" s="6">
        <v>10797</v>
      </c>
      <c r="T11" s="4" t="s">
        <v>205</v>
      </c>
      <c r="U11" s="7">
        <v>1595865436</v>
      </c>
      <c r="V11" s="7">
        <v>2834023630</v>
      </c>
      <c r="W11" s="7">
        <v>4179752179</v>
      </c>
      <c r="X11" s="7">
        <v>7139875326</v>
      </c>
      <c r="Y11" s="7">
        <v>8613206660</v>
      </c>
      <c r="Z11" s="8">
        <f t="shared" si="14"/>
        <v>6644278055</v>
      </c>
      <c r="AA11" s="9">
        <f t="shared" si="15"/>
        <v>0.5242006753321824</v>
      </c>
      <c r="AB11" s="7">
        <v>3020295359.8299999</v>
      </c>
      <c r="AC11" s="7">
        <v>349452201</v>
      </c>
      <c r="AD11" s="10">
        <f t="shared" si="2"/>
        <v>3369747560.8299999</v>
      </c>
      <c r="AE11" s="7">
        <v>117409367</v>
      </c>
      <c r="AF11" s="7">
        <v>291757004</v>
      </c>
      <c r="AG11" s="10">
        <f t="shared" si="3"/>
        <v>409166371</v>
      </c>
      <c r="AH11" s="7">
        <v>196908434</v>
      </c>
      <c r="AI11" s="7">
        <v>212235313.40000001</v>
      </c>
      <c r="AJ11" s="10">
        <f t="shared" si="4"/>
        <v>409143747.39999998</v>
      </c>
      <c r="AK11" s="8">
        <f t="shared" si="5"/>
        <v>1396019226.4100001</v>
      </c>
      <c r="AL11" s="9">
        <f t="shared" si="6"/>
        <v>6.1578360209068643E-2</v>
      </c>
      <c r="AM11" s="7">
        <v>640475425</v>
      </c>
      <c r="AN11" s="7">
        <v>584016577</v>
      </c>
      <c r="AO11" s="7">
        <v>1009031950</v>
      </c>
      <c r="AP11" s="8">
        <f t="shared" si="7"/>
        <v>744507984</v>
      </c>
      <c r="AQ11" s="9">
        <f>AO11/Z11</f>
        <v>0.15186479880092857</v>
      </c>
      <c r="AR11" s="6">
        <v>41</v>
      </c>
      <c r="AS11" s="6">
        <v>48</v>
      </c>
      <c r="AT11" s="6">
        <v>60</v>
      </c>
      <c r="AU11" s="9">
        <f t="shared" si="8"/>
        <v>0.20971675781826771</v>
      </c>
      <c r="AV11" s="6">
        <v>60</v>
      </c>
      <c r="AW11" s="6"/>
      <c r="AX11" s="9">
        <f t="shared" si="9"/>
        <v>0</v>
      </c>
      <c r="AY11" s="6" t="s">
        <v>64</v>
      </c>
      <c r="AZ11" s="6" t="s">
        <v>64</v>
      </c>
      <c r="BA11" s="6"/>
      <c r="BB11" s="6">
        <v>5</v>
      </c>
      <c r="BC11" s="6">
        <v>10</v>
      </c>
      <c r="BD11" s="6">
        <v>5</v>
      </c>
      <c r="BE11" s="11">
        <f t="shared" si="10"/>
        <v>6.666666666666667</v>
      </c>
      <c r="BF11" s="12" t="s">
        <v>206</v>
      </c>
      <c r="BG11" s="6">
        <v>5</v>
      </c>
      <c r="BH11" s="6">
        <v>10</v>
      </c>
      <c r="BI11" s="6">
        <v>5</v>
      </c>
      <c r="BJ11" s="13">
        <f t="shared" si="16"/>
        <v>6.666666666666667</v>
      </c>
      <c r="BK11" s="14">
        <f t="shared" si="17"/>
        <v>8.3333333333333329E-2</v>
      </c>
      <c r="BL11" s="15">
        <v>14193970186</v>
      </c>
      <c r="BM11" s="16">
        <v>4351673804</v>
      </c>
      <c r="BN11" s="16">
        <v>9842296382</v>
      </c>
      <c r="BO11" s="17">
        <f t="shared" si="13"/>
        <v>0.44214008957894435</v>
      </c>
    </row>
    <row r="12" spans="1:67" s="18" customFormat="1" ht="18" customHeight="1" thickBot="1" x14ac:dyDescent="0.35">
      <c r="A12" s="4">
        <v>6</v>
      </c>
      <c r="B12" s="4" t="s">
        <v>118</v>
      </c>
      <c r="C12" s="28" t="s">
        <v>207</v>
      </c>
      <c r="D12" s="4" t="s">
        <v>755</v>
      </c>
      <c r="E12" s="4" t="s">
        <v>209</v>
      </c>
      <c r="F12" s="4" t="s">
        <v>210</v>
      </c>
      <c r="G12" s="4" t="s">
        <v>208</v>
      </c>
      <c r="H12" s="4" t="s">
        <v>208</v>
      </c>
      <c r="I12" s="4" t="s">
        <v>208</v>
      </c>
      <c r="J12" s="4" t="s">
        <v>211</v>
      </c>
      <c r="K12" s="4" t="s">
        <v>212</v>
      </c>
      <c r="L12" s="4" t="s">
        <v>213</v>
      </c>
      <c r="M12" s="4" t="s">
        <v>214</v>
      </c>
      <c r="N12" s="4" t="s">
        <v>215</v>
      </c>
      <c r="O12" s="4" t="s">
        <v>215</v>
      </c>
      <c r="P12" s="4" t="s">
        <v>216</v>
      </c>
      <c r="Q12" s="20" t="s">
        <v>217</v>
      </c>
      <c r="R12" s="21" t="s">
        <v>113</v>
      </c>
      <c r="S12" s="6">
        <v>10749</v>
      </c>
      <c r="T12" s="4" t="s">
        <v>218</v>
      </c>
      <c r="U12" s="7">
        <v>1358018909</v>
      </c>
      <c r="V12" s="7">
        <v>5513357818</v>
      </c>
      <c r="W12" s="7">
        <v>6624576663</v>
      </c>
      <c r="X12" s="7">
        <v>12650464234</v>
      </c>
      <c r="Y12" s="7">
        <v>11394811499</v>
      </c>
      <c r="Z12" s="8">
        <f t="shared" si="14"/>
        <v>10223284132</v>
      </c>
      <c r="AA12" s="9">
        <f t="shared" si="15"/>
        <v>0.70196385259832383</v>
      </c>
      <c r="AB12" s="7">
        <v>0</v>
      </c>
      <c r="AC12" s="7">
        <v>12447333</v>
      </c>
      <c r="AD12" s="10">
        <f t="shared" si="2"/>
        <v>12447333</v>
      </c>
      <c r="AE12" s="7">
        <v>2323792</v>
      </c>
      <c r="AF12" s="7">
        <v>44882890</v>
      </c>
      <c r="AG12" s="10">
        <f t="shared" si="3"/>
        <v>47206682</v>
      </c>
      <c r="AH12" s="7">
        <v>72208008</v>
      </c>
      <c r="AI12" s="7">
        <v>13384489</v>
      </c>
      <c r="AJ12" s="10">
        <f t="shared" si="4"/>
        <v>85592497</v>
      </c>
      <c r="AK12" s="8">
        <f t="shared" si="5"/>
        <v>48415504</v>
      </c>
      <c r="AL12" s="9">
        <f t="shared" si="6"/>
        <v>8.3723093181070941E-3</v>
      </c>
      <c r="AM12" s="7">
        <v>373471120</v>
      </c>
      <c r="AN12" s="7">
        <v>441241970</v>
      </c>
      <c r="AO12" s="7">
        <v>517583810</v>
      </c>
      <c r="AP12" s="8">
        <f t="shared" si="7"/>
        <v>444098966.66666669</v>
      </c>
      <c r="AQ12" s="9">
        <f>AP12/Z12</f>
        <v>4.3439951480619445E-2</v>
      </c>
      <c r="AR12" s="6">
        <v>41</v>
      </c>
      <c r="AS12" s="6">
        <v>50</v>
      </c>
      <c r="AT12" s="6">
        <v>50</v>
      </c>
      <c r="AU12" s="9">
        <f t="shared" si="8"/>
        <v>0.10431526074846542</v>
      </c>
      <c r="AV12" s="6">
        <v>50</v>
      </c>
      <c r="AW12" s="6"/>
      <c r="AX12" s="9">
        <f t="shared" si="9"/>
        <v>0</v>
      </c>
      <c r="AY12" s="6" t="s">
        <v>64</v>
      </c>
      <c r="AZ12" s="6" t="s">
        <v>64</v>
      </c>
      <c r="BA12" s="6"/>
      <c r="BB12" s="6">
        <v>9</v>
      </c>
      <c r="BC12" s="6">
        <v>6</v>
      </c>
      <c r="BD12" s="6">
        <v>4</v>
      </c>
      <c r="BE12" s="11">
        <f t="shared" si="10"/>
        <v>6.333333333333333</v>
      </c>
      <c r="BF12" s="12" t="s">
        <v>219</v>
      </c>
      <c r="BG12" s="6">
        <v>9</v>
      </c>
      <c r="BH12" s="6">
        <v>6</v>
      </c>
      <c r="BI12" s="6">
        <v>4</v>
      </c>
      <c r="BJ12" s="13">
        <f t="shared" si="16"/>
        <v>6.333333333333333</v>
      </c>
      <c r="BK12" s="14">
        <f t="shared" si="17"/>
        <v>0.08</v>
      </c>
      <c r="BL12" s="15">
        <v>13778001775</v>
      </c>
      <c r="BM12" s="16">
        <v>11988411789</v>
      </c>
      <c r="BN12" s="16">
        <v>1789589986</v>
      </c>
      <c r="BO12" s="17">
        <f t="shared" si="13"/>
        <v>6.6989712072517156</v>
      </c>
    </row>
    <row r="13" spans="1:67" s="18" customFormat="1" ht="18" customHeight="1" thickBot="1" x14ac:dyDescent="0.35">
      <c r="A13" s="4">
        <v>7</v>
      </c>
      <c r="B13" s="4" t="s">
        <v>118</v>
      </c>
      <c r="C13" s="28" t="s">
        <v>220</v>
      </c>
      <c r="D13" s="4" t="s">
        <v>756</v>
      </c>
      <c r="E13" s="4" t="s">
        <v>222</v>
      </c>
      <c r="F13" s="4" t="s">
        <v>223</v>
      </c>
      <c r="G13" s="4" t="s">
        <v>221</v>
      </c>
      <c r="H13" s="4" t="s">
        <v>221</v>
      </c>
      <c r="I13" s="4" t="s">
        <v>221</v>
      </c>
      <c r="J13" s="4" t="s">
        <v>224</v>
      </c>
      <c r="K13" s="4" t="s">
        <v>225</v>
      </c>
      <c r="L13" s="4" t="s">
        <v>226</v>
      </c>
      <c r="M13" s="4" t="s">
        <v>227</v>
      </c>
      <c r="N13" s="4" t="s">
        <v>228</v>
      </c>
      <c r="O13" s="4" t="s">
        <v>229</v>
      </c>
      <c r="P13" s="4" t="s">
        <v>228</v>
      </c>
      <c r="Q13" s="20" t="s">
        <v>230</v>
      </c>
      <c r="R13" s="21" t="s">
        <v>114</v>
      </c>
      <c r="S13" s="6">
        <v>29199</v>
      </c>
      <c r="T13" s="4" t="s">
        <v>231</v>
      </c>
      <c r="U13" s="7">
        <v>7416563706</v>
      </c>
      <c r="V13" s="7">
        <v>7491960165</v>
      </c>
      <c r="W13" s="7">
        <v>8554467641</v>
      </c>
      <c r="X13" s="7">
        <v>8966521133</v>
      </c>
      <c r="Y13" s="7">
        <v>9372463776</v>
      </c>
      <c r="Z13" s="8">
        <f t="shared" si="14"/>
        <v>8964484183.333334</v>
      </c>
      <c r="AA13" s="9">
        <f t="shared" si="15"/>
        <v>6.0260933803798045E-2</v>
      </c>
      <c r="AB13" s="7">
        <v>3003952722</v>
      </c>
      <c r="AC13" s="7"/>
      <c r="AD13" s="10">
        <f t="shared" si="2"/>
        <v>3003952722</v>
      </c>
      <c r="AE13" s="7">
        <v>3207188861</v>
      </c>
      <c r="AF13" s="7"/>
      <c r="AG13" s="10">
        <f t="shared" si="3"/>
        <v>3207188861</v>
      </c>
      <c r="AH13" s="7">
        <v>3568677831</v>
      </c>
      <c r="AI13" s="7"/>
      <c r="AJ13" s="10">
        <f t="shared" si="4"/>
        <v>3568677831</v>
      </c>
      <c r="AK13" s="8">
        <f t="shared" si="5"/>
        <v>3259939804.6666665</v>
      </c>
      <c r="AL13" s="9">
        <f t="shared" si="6"/>
        <v>0.39809070527837448</v>
      </c>
      <c r="AM13" s="7">
        <v>845370942</v>
      </c>
      <c r="AN13" s="7">
        <v>1146257392</v>
      </c>
      <c r="AO13" s="7">
        <v>985585222</v>
      </c>
      <c r="AP13" s="8">
        <f t="shared" si="7"/>
        <v>992404518.66666663</v>
      </c>
      <c r="AQ13" s="9">
        <f>AO13/Z13</f>
        <v>0.10994332767437849</v>
      </c>
      <c r="AR13" s="6">
        <v>32</v>
      </c>
      <c r="AS13" s="6">
        <v>35</v>
      </c>
      <c r="AT13" s="6">
        <v>36</v>
      </c>
      <c r="AU13" s="9">
        <f t="shared" si="8"/>
        <v>6.0660171779821193E-2</v>
      </c>
      <c r="AV13" s="6">
        <v>36</v>
      </c>
      <c r="AW13" s="6"/>
      <c r="AX13" s="9">
        <f t="shared" si="9"/>
        <v>0</v>
      </c>
      <c r="AY13" s="6" t="s">
        <v>64</v>
      </c>
      <c r="AZ13" s="6" t="s">
        <v>64</v>
      </c>
      <c r="BA13" s="6"/>
      <c r="BB13" s="6">
        <v>8</v>
      </c>
      <c r="BC13" s="6">
        <v>11</v>
      </c>
      <c r="BD13" s="6">
        <v>2</v>
      </c>
      <c r="BE13" s="11">
        <f t="shared" si="10"/>
        <v>7</v>
      </c>
      <c r="BF13" s="12" t="s">
        <v>232</v>
      </c>
      <c r="BG13" s="6">
        <v>7</v>
      </c>
      <c r="BH13" s="6">
        <v>12</v>
      </c>
      <c r="BI13" s="6">
        <v>2</v>
      </c>
      <c r="BJ13" s="13">
        <f t="shared" si="16"/>
        <v>7</v>
      </c>
      <c r="BK13" s="14">
        <f t="shared" si="17"/>
        <v>5.5555555555555552E-2</v>
      </c>
      <c r="BL13" s="15">
        <v>8177550028</v>
      </c>
      <c r="BM13" s="16">
        <v>5620475471</v>
      </c>
      <c r="BN13" s="16">
        <v>2557074557</v>
      </c>
      <c r="BO13" s="17">
        <f t="shared" si="13"/>
        <v>2.1980100093733794</v>
      </c>
    </row>
    <row r="14" spans="1:67" s="18" customFormat="1" ht="18" customHeight="1" thickBot="1" x14ac:dyDescent="0.35">
      <c r="A14" s="4">
        <v>8</v>
      </c>
      <c r="B14" s="4" t="s">
        <v>118</v>
      </c>
      <c r="C14" s="28" t="s">
        <v>233</v>
      </c>
      <c r="D14" s="4" t="s">
        <v>757</v>
      </c>
      <c r="E14" s="4" t="s">
        <v>235</v>
      </c>
      <c r="F14" s="4" t="s">
        <v>236</v>
      </c>
      <c r="G14" s="4" t="s">
        <v>234</v>
      </c>
      <c r="H14" s="4" t="s">
        <v>234</v>
      </c>
      <c r="I14" s="4" t="s">
        <v>234</v>
      </c>
      <c r="J14" s="4" t="s">
        <v>237</v>
      </c>
      <c r="K14" s="4" t="s">
        <v>238</v>
      </c>
      <c r="L14" s="4" t="s">
        <v>239</v>
      </c>
      <c r="M14" s="4" t="s">
        <v>240</v>
      </c>
      <c r="N14" s="4" t="s">
        <v>241</v>
      </c>
      <c r="O14" s="4" t="s">
        <v>242</v>
      </c>
      <c r="P14" s="4" t="s">
        <v>243</v>
      </c>
      <c r="Q14" s="20" t="s">
        <v>244</v>
      </c>
      <c r="R14" s="21" t="s">
        <v>115</v>
      </c>
      <c r="S14" s="6">
        <v>25991</v>
      </c>
      <c r="T14" s="4" t="s">
        <v>245</v>
      </c>
      <c r="U14" s="7">
        <v>10899373315</v>
      </c>
      <c r="V14" s="7">
        <v>13287551035</v>
      </c>
      <c r="W14" s="7">
        <v>12735199411</v>
      </c>
      <c r="X14" s="7">
        <v>14761830718</v>
      </c>
      <c r="Y14" s="7">
        <v>16332945932</v>
      </c>
      <c r="Z14" s="8">
        <f t="shared" si="14"/>
        <v>14609992020.333334</v>
      </c>
      <c r="AA14" s="9">
        <f t="shared" si="15"/>
        <v>0.10640912553993087</v>
      </c>
      <c r="AB14" s="7">
        <v>3755310090</v>
      </c>
      <c r="AC14" s="7">
        <v>0</v>
      </c>
      <c r="AD14" s="10">
        <f t="shared" si="2"/>
        <v>3755310090</v>
      </c>
      <c r="AE14" s="7">
        <v>4716177162</v>
      </c>
      <c r="AF14" s="7">
        <v>0</v>
      </c>
      <c r="AG14" s="10">
        <f t="shared" si="3"/>
        <v>4716177162</v>
      </c>
      <c r="AH14" s="7">
        <v>4380950628</v>
      </c>
      <c r="AI14" s="7">
        <v>0</v>
      </c>
      <c r="AJ14" s="10">
        <f t="shared" si="4"/>
        <v>4380950628</v>
      </c>
      <c r="AK14" s="8">
        <f t="shared" si="5"/>
        <v>4284145960</v>
      </c>
      <c r="AL14" s="9">
        <f t="shared" si="6"/>
        <v>0.29985989190841777</v>
      </c>
      <c r="AM14" s="7">
        <v>518327954</v>
      </c>
      <c r="AN14" s="7">
        <v>499998161</v>
      </c>
      <c r="AO14" s="7">
        <v>819648316</v>
      </c>
      <c r="AP14" s="8">
        <f t="shared" si="7"/>
        <v>612658143.66666663</v>
      </c>
      <c r="AQ14" s="9">
        <f>AO14/Z14</f>
        <v>5.6101900319949619E-2</v>
      </c>
      <c r="AR14" s="6">
        <v>70</v>
      </c>
      <c r="AS14" s="6">
        <v>75</v>
      </c>
      <c r="AT14" s="6">
        <v>80</v>
      </c>
      <c r="AU14" s="9">
        <f t="shared" si="8"/>
        <v>6.9044967649697586E-2</v>
      </c>
      <c r="AV14" s="6">
        <v>80</v>
      </c>
      <c r="AW14" s="6"/>
      <c r="AX14" s="9">
        <f t="shared" si="9"/>
        <v>0</v>
      </c>
      <c r="AY14" s="6" t="s">
        <v>64</v>
      </c>
      <c r="AZ14" s="6" t="s">
        <v>64</v>
      </c>
      <c r="BA14" s="6"/>
      <c r="BB14" s="6">
        <v>2</v>
      </c>
      <c r="BC14" s="6">
        <v>2</v>
      </c>
      <c r="BD14" s="6">
        <v>1</v>
      </c>
      <c r="BE14" s="11">
        <f t="shared" si="10"/>
        <v>1.6666666666666667</v>
      </c>
      <c r="BF14" s="12" t="s">
        <v>246</v>
      </c>
      <c r="BG14" s="6">
        <v>2</v>
      </c>
      <c r="BH14" s="6">
        <v>2</v>
      </c>
      <c r="BI14" s="6">
        <v>1</v>
      </c>
      <c r="BJ14" s="13">
        <f t="shared" si="16"/>
        <v>1.6666666666666667</v>
      </c>
      <c r="BK14" s="14">
        <f t="shared" si="17"/>
        <v>1.2500000000000001E-2</v>
      </c>
      <c r="BL14" s="15">
        <v>37049077308</v>
      </c>
      <c r="BM14" s="16">
        <v>12300894440</v>
      </c>
      <c r="BN14" s="16">
        <v>24748182868</v>
      </c>
      <c r="BO14" s="17">
        <f t="shared" si="13"/>
        <v>0.49704232854628511</v>
      </c>
    </row>
    <row r="15" spans="1:67" s="18" customFormat="1" ht="18" customHeight="1" thickBot="1" x14ac:dyDescent="0.35">
      <c r="A15" s="4">
        <v>9</v>
      </c>
      <c r="B15" s="4" t="s">
        <v>119</v>
      </c>
      <c r="C15" s="28" t="s">
        <v>247</v>
      </c>
      <c r="D15" s="4" t="s">
        <v>248</v>
      </c>
      <c r="E15" s="4" t="s">
        <v>249</v>
      </c>
      <c r="F15" s="4" t="s">
        <v>250</v>
      </c>
      <c r="G15" s="4"/>
      <c r="H15" s="4"/>
      <c r="I15" s="4"/>
      <c r="J15" s="4" t="s">
        <v>251</v>
      </c>
      <c r="K15" s="4"/>
      <c r="L15" s="4" t="s">
        <v>252</v>
      </c>
      <c r="M15" s="4" t="s">
        <v>253</v>
      </c>
      <c r="N15" s="4" t="s">
        <v>254</v>
      </c>
      <c r="O15" s="4" t="s">
        <v>255</v>
      </c>
      <c r="P15" s="4"/>
      <c r="Q15" s="20" t="s">
        <v>256</v>
      </c>
      <c r="R15" s="21" t="s">
        <v>124</v>
      </c>
      <c r="S15" s="6" t="s">
        <v>120</v>
      </c>
      <c r="T15" s="4" t="s">
        <v>257</v>
      </c>
      <c r="U15" s="7">
        <v>13646000000</v>
      </c>
      <c r="V15" s="7">
        <v>16265000000</v>
      </c>
      <c r="W15" s="7">
        <v>20143000000</v>
      </c>
      <c r="X15" s="7">
        <v>20102000000</v>
      </c>
      <c r="Y15" s="7">
        <v>16605000000</v>
      </c>
      <c r="Z15" s="8">
        <f t="shared" si="14"/>
        <v>18950000000</v>
      </c>
      <c r="AA15" s="9">
        <f t="shared" si="15"/>
        <v>5.0287938909581609E-2</v>
      </c>
      <c r="AB15" s="7">
        <v>13242000000</v>
      </c>
      <c r="AC15" s="7">
        <v>566000000</v>
      </c>
      <c r="AD15" s="10">
        <f t="shared" si="2"/>
        <v>13808000000</v>
      </c>
      <c r="AE15" s="7">
        <v>13202000000</v>
      </c>
      <c r="AF15" s="7">
        <v>535000000</v>
      </c>
      <c r="AG15" s="10">
        <f t="shared" si="3"/>
        <v>13737000000</v>
      </c>
      <c r="AH15" s="7">
        <v>9076000000</v>
      </c>
      <c r="AI15" s="7">
        <v>299000000</v>
      </c>
      <c r="AJ15" s="10">
        <f t="shared" si="4"/>
        <v>9375000000</v>
      </c>
      <c r="AK15" s="8">
        <f t="shared" si="5"/>
        <v>12306666666.666666</v>
      </c>
      <c r="AL15" s="9">
        <f t="shared" si="6"/>
        <v>0.49472295514511871</v>
      </c>
      <c r="AM15" s="7">
        <v>481000000</v>
      </c>
      <c r="AN15" s="7">
        <v>641000000</v>
      </c>
      <c r="AO15" s="7">
        <v>588000000</v>
      </c>
      <c r="AP15" s="8">
        <f t="shared" ref="AP15:AP60" si="18">AVERAGE(AM15:AO15)</f>
        <v>570000000</v>
      </c>
      <c r="AQ15" s="9">
        <f t="shared" ref="AQ15:AQ60" si="19">AO15/Z15</f>
        <v>3.1029023746701846E-2</v>
      </c>
      <c r="AR15" s="6">
        <v>94</v>
      </c>
      <c r="AS15" s="6">
        <v>94</v>
      </c>
      <c r="AT15" s="6">
        <v>95</v>
      </c>
      <c r="AU15" s="9">
        <f t="shared" si="8"/>
        <v>5.3050770151021887E-3</v>
      </c>
      <c r="AV15" s="6"/>
      <c r="AW15" s="6"/>
      <c r="AX15" s="9" t="e">
        <f t="shared" si="9"/>
        <v>#DIV/0!</v>
      </c>
      <c r="AY15" s="6"/>
      <c r="AZ15" s="6" t="s">
        <v>64</v>
      </c>
      <c r="BA15" s="6"/>
      <c r="BB15" s="6">
        <v>2</v>
      </c>
      <c r="BC15" s="6">
        <v>3</v>
      </c>
      <c r="BD15" s="6">
        <v>1</v>
      </c>
      <c r="BE15" s="11">
        <f t="shared" si="10"/>
        <v>2</v>
      </c>
      <c r="BF15" s="12"/>
      <c r="BG15" s="6">
        <v>2</v>
      </c>
      <c r="BH15" s="6">
        <v>3</v>
      </c>
      <c r="BI15" s="6">
        <v>1</v>
      </c>
      <c r="BJ15" s="13">
        <f t="shared" si="16"/>
        <v>2</v>
      </c>
      <c r="BK15" s="14">
        <f t="shared" si="17"/>
        <v>1.0526315789473684E-2</v>
      </c>
      <c r="BL15" s="15"/>
      <c r="BM15" s="16">
        <v>20366000000</v>
      </c>
      <c r="BN15" s="16">
        <v>27230000000</v>
      </c>
      <c r="BO15" s="17">
        <f t="shared" si="13"/>
        <v>0.74792508262945279</v>
      </c>
    </row>
    <row r="16" spans="1:67" s="18" customFormat="1" ht="18" customHeight="1" thickBot="1" x14ac:dyDescent="0.35">
      <c r="A16" s="4">
        <v>10</v>
      </c>
      <c r="B16" s="4" t="s">
        <v>119</v>
      </c>
      <c r="C16" s="28" t="s">
        <v>258</v>
      </c>
      <c r="D16" s="4" t="s">
        <v>259</v>
      </c>
      <c r="E16" s="4" t="s">
        <v>260</v>
      </c>
      <c r="F16" s="4" t="s">
        <v>261</v>
      </c>
      <c r="G16" s="4"/>
      <c r="H16" s="4"/>
      <c r="I16" s="4"/>
      <c r="J16" s="4" t="s">
        <v>262</v>
      </c>
      <c r="K16" s="4"/>
      <c r="L16" s="4" t="s">
        <v>263</v>
      </c>
      <c r="M16" s="4" t="s">
        <v>58</v>
      </c>
      <c r="N16" s="4" t="s">
        <v>264</v>
      </c>
      <c r="O16" s="4" t="s">
        <v>265</v>
      </c>
      <c r="P16" s="4"/>
      <c r="Q16" s="20" t="s">
        <v>266</v>
      </c>
      <c r="R16" s="21" t="s">
        <v>125</v>
      </c>
      <c r="S16" s="6" t="s">
        <v>121</v>
      </c>
      <c r="T16" s="4" t="s">
        <v>267</v>
      </c>
      <c r="U16" s="7">
        <v>3129000000</v>
      </c>
      <c r="V16" s="7">
        <v>4907000000</v>
      </c>
      <c r="W16" s="7">
        <v>8425000000</v>
      </c>
      <c r="X16" s="7">
        <v>10968000000</v>
      </c>
      <c r="Y16" s="7">
        <v>11416000000</v>
      </c>
      <c r="Z16" s="8">
        <f t="shared" si="14"/>
        <v>10269666666.666666</v>
      </c>
      <c r="AA16" s="9">
        <f t="shared" si="15"/>
        <v>0.38206064145399976</v>
      </c>
      <c r="AB16" s="7">
        <v>744000000</v>
      </c>
      <c r="AC16" s="7">
        <v>141000000</v>
      </c>
      <c r="AD16" s="10">
        <f t="shared" si="2"/>
        <v>885000000</v>
      </c>
      <c r="AE16" s="7">
        <v>227000000</v>
      </c>
      <c r="AF16" s="7">
        <v>720000000</v>
      </c>
      <c r="AG16" s="10">
        <f t="shared" si="3"/>
        <v>947000000</v>
      </c>
      <c r="AH16" s="7">
        <v>2409000000</v>
      </c>
      <c r="AI16" s="7">
        <v>1175000000</v>
      </c>
      <c r="AJ16" s="10">
        <f t="shared" si="4"/>
        <v>3584000000</v>
      </c>
      <c r="AK16" s="8">
        <f t="shared" si="5"/>
        <v>1805333333.3333333</v>
      </c>
      <c r="AL16" s="9">
        <f t="shared" si="6"/>
        <v>0.34898893180564122</v>
      </c>
      <c r="AM16" s="7">
        <v>88000000</v>
      </c>
      <c r="AN16" s="7">
        <v>126000000</v>
      </c>
      <c r="AO16" s="7">
        <v>186000000</v>
      </c>
      <c r="AP16" s="8">
        <f t="shared" si="18"/>
        <v>133333333.33333333</v>
      </c>
      <c r="AQ16" s="9">
        <f t="shared" si="19"/>
        <v>1.8111590768931159E-2</v>
      </c>
      <c r="AR16" s="6">
        <v>5</v>
      </c>
      <c r="AS16" s="6">
        <v>12</v>
      </c>
      <c r="AT16" s="6">
        <v>12</v>
      </c>
      <c r="AU16" s="9">
        <f t="shared" si="8"/>
        <v>0.54919333848296681</v>
      </c>
      <c r="AV16" s="6"/>
      <c r="AW16" s="6"/>
      <c r="AX16" s="9" t="e">
        <f t="shared" si="9"/>
        <v>#DIV/0!</v>
      </c>
      <c r="AY16" s="6"/>
      <c r="AZ16" s="6" t="s">
        <v>64</v>
      </c>
      <c r="BA16" s="6"/>
      <c r="BB16" s="6">
        <v>0</v>
      </c>
      <c r="BC16" s="6">
        <v>0</v>
      </c>
      <c r="BD16" s="6">
        <v>0</v>
      </c>
      <c r="BE16" s="11">
        <f t="shared" si="10"/>
        <v>0</v>
      </c>
      <c r="BF16" s="12"/>
      <c r="BG16" s="6">
        <v>0</v>
      </c>
      <c r="BH16" s="6">
        <v>0</v>
      </c>
      <c r="BI16" s="6">
        <v>0</v>
      </c>
      <c r="BJ16" s="13">
        <f t="shared" si="16"/>
        <v>0</v>
      </c>
      <c r="BK16" s="14">
        <f t="shared" si="17"/>
        <v>0</v>
      </c>
      <c r="BL16" s="15"/>
      <c r="BM16" s="16">
        <v>4528000000</v>
      </c>
      <c r="BN16" s="16">
        <v>6614000000</v>
      </c>
      <c r="BO16" s="17">
        <f t="shared" si="13"/>
        <v>0.68460840641064413</v>
      </c>
    </row>
    <row r="17" spans="1:67" s="18" customFormat="1" ht="18" customHeight="1" thickBot="1" x14ac:dyDescent="0.35">
      <c r="A17" s="4">
        <v>11</v>
      </c>
      <c r="B17" s="4" t="s">
        <v>119</v>
      </c>
      <c r="C17" s="28" t="s">
        <v>268</v>
      </c>
      <c r="D17" s="4" t="s">
        <v>269</v>
      </c>
      <c r="E17" s="4" t="s">
        <v>270</v>
      </c>
      <c r="F17" s="4" t="s">
        <v>271</v>
      </c>
      <c r="G17" s="4"/>
      <c r="H17" s="4"/>
      <c r="I17" s="4"/>
      <c r="J17" s="4" t="s">
        <v>272</v>
      </c>
      <c r="K17" s="4"/>
      <c r="L17" s="4" t="s">
        <v>273</v>
      </c>
      <c r="M17" s="4" t="s">
        <v>274</v>
      </c>
      <c r="N17" s="4" t="s">
        <v>275</v>
      </c>
      <c r="O17" s="4" t="s">
        <v>276</v>
      </c>
      <c r="P17" s="4"/>
      <c r="Q17" s="20" t="s">
        <v>277</v>
      </c>
      <c r="R17" s="21" t="s">
        <v>125</v>
      </c>
      <c r="S17" s="6" t="s">
        <v>122</v>
      </c>
      <c r="T17" s="4" t="s">
        <v>278</v>
      </c>
      <c r="U17" s="7">
        <v>27062000000</v>
      </c>
      <c r="V17" s="7">
        <v>24524000000</v>
      </c>
      <c r="W17" s="7">
        <v>27654000000</v>
      </c>
      <c r="X17" s="7">
        <v>31561000000</v>
      </c>
      <c r="Y17" s="7">
        <v>30317000000</v>
      </c>
      <c r="Z17" s="8">
        <f t="shared" si="14"/>
        <v>29844000000</v>
      </c>
      <c r="AA17" s="9">
        <f t="shared" si="15"/>
        <v>2.8801487502223777E-2</v>
      </c>
      <c r="AB17" s="7">
        <v>0</v>
      </c>
      <c r="AC17" s="7">
        <v>4933000000</v>
      </c>
      <c r="AD17" s="10">
        <f t="shared" si="2"/>
        <v>4933000000</v>
      </c>
      <c r="AE17" s="7">
        <v>0</v>
      </c>
      <c r="AF17" s="7">
        <v>5142000000</v>
      </c>
      <c r="AG17" s="10">
        <f t="shared" si="3"/>
        <v>5142000000</v>
      </c>
      <c r="AH17" s="7">
        <v>0</v>
      </c>
      <c r="AI17" s="7">
        <v>4915000000</v>
      </c>
      <c r="AJ17" s="10">
        <f t="shared" si="4"/>
        <v>4915000000</v>
      </c>
      <c r="AK17" s="8">
        <f t="shared" si="5"/>
        <v>4996666666.666667</v>
      </c>
      <c r="AL17" s="9">
        <f t="shared" si="6"/>
        <v>0.16468971987669212</v>
      </c>
      <c r="AM17" s="7">
        <v>619000000</v>
      </c>
      <c r="AN17" s="7">
        <v>640000000</v>
      </c>
      <c r="AO17" s="7">
        <v>566000000</v>
      </c>
      <c r="AP17" s="8">
        <f t="shared" si="18"/>
        <v>608333333.33333337</v>
      </c>
      <c r="AQ17" s="9">
        <f t="shared" si="19"/>
        <v>1.8965286154670954E-2</v>
      </c>
      <c r="AR17" s="6">
        <v>35</v>
      </c>
      <c r="AS17" s="6">
        <v>36</v>
      </c>
      <c r="AT17" s="6">
        <v>40</v>
      </c>
      <c r="AU17" s="9">
        <f t="shared" si="8"/>
        <v>6.9044967649697586E-2</v>
      </c>
      <c r="AV17" s="6"/>
      <c r="AW17" s="6"/>
      <c r="AX17" s="9" t="e">
        <f t="shared" si="9"/>
        <v>#DIV/0!</v>
      </c>
      <c r="AY17" s="6"/>
      <c r="AZ17" s="6" t="s">
        <v>64</v>
      </c>
      <c r="BA17" s="6"/>
      <c r="BB17" s="6">
        <v>2</v>
      </c>
      <c r="BC17" s="6">
        <v>0</v>
      </c>
      <c r="BD17" s="6">
        <v>2</v>
      </c>
      <c r="BE17" s="11">
        <f t="shared" si="10"/>
        <v>1.3333333333333333</v>
      </c>
      <c r="BF17" s="12"/>
      <c r="BG17" s="6">
        <v>2</v>
      </c>
      <c r="BH17" s="6">
        <v>0</v>
      </c>
      <c r="BI17" s="6">
        <v>2</v>
      </c>
      <c r="BJ17" s="13">
        <f t="shared" si="16"/>
        <v>1.3333333333333333</v>
      </c>
      <c r="BK17" s="14">
        <f t="shared" si="17"/>
        <v>0.05</v>
      </c>
      <c r="BL17" s="15"/>
      <c r="BM17" s="16">
        <v>9305000000</v>
      </c>
      <c r="BN17" s="16">
        <v>13174000000</v>
      </c>
      <c r="BO17" s="17">
        <f t="shared" si="13"/>
        <v>0.70631546986488536</v>
      </c>
    </row>
    <row r="18" spans="1:67" s="18" customFormat="1" ht="18" customHeight="1" thickBot="1" x14ac:dyDescent="0.35">
      <c r="A18" s="4">
        <v>12</v>
      </c>
      <c r="B18" s="4" t="s">
        <v>119</v>
      </c>
      <c r="C18" s="28" t="s">
        <v>279</v>
      </c>
      <c r="D18" s="4" t="s">
        <v>280</v>
      </c>
      <c r="E18" s="4" t="s">
        <v>281</v>
      </c>
      <c r="F18" s="4" t="s">
        <v>282</v>
      </c>
      <c r="G18" s="4"/>
      <c r="H18" s="4"/>
      <c r="I18" s="4"/>
      <c r="J18" s="4" t="s">
        <v>283</v>
      </c>
      <c r="K18" s="4"/>
      <c r="L18" s="4" t="s">
        <v>284</v>
      </c>
      <c r="M18" s="4" t="s">
        <v>285</v>
      </c>
      <c r="N18" s="4" t="s">
        <v>286</v>
      </c>
      <c r="O18" s="4" t="s">
        <v>287</v>
      </c>
      <c r="P18" s="4"/>
      <c r="Q18" s="20" t="s">
        <v>288</v>
      </c>
      <c r="R18" s="21" t="s">
        <v>126</v>
      </c>
      <c r="S18" s="6" t="s">
        <v>123</v>
      </c>
      <c r="T18" s="4" t="s">
        <v>289</v>
      </c>
      <c r="U18" s="7">
        <v>18674000000</v>
      </c>
      <c r="V18" s="7">
        <v>15723000000</v>
      </c>
      <c r="W18" s="7">
        <v>42092000000</v>
      </c>
      <c r="X18" s="7">
        <v>25872000000</v>
      </c>
      <c r="Y18" s="7">
        <v>26758000000</v>
      </c>
      <c r="Z18" s="8">
        <f t="shared" si="14"/>
        <v>31574000000</v>
      </c>
      <c r="AA18" s="9">
        <f t="shared" si="15"/>
        <v>9.4092582570709959E-2</v>
      </c>
      <c r="AB18" s="7">
        <v>9689000000</v>
      </c>
      <c r="AC18" s="7">
        <v>2431000000</v>
      </c>
      <c r="AD18" s="10">
        <f t="shared" si="2"/>
        <v>12120000000</v>
      </c>
      <c r="AE18" s="7">
        <v>10716000000</v>
      </c>
      <c r="AF18" s="7">
        <v>2167000000</v>
      </c>
      <c r="AG18" s="10">
        <f t="shared" si="3"/>
        <v>12883000000</v>
      </c>
      <c r="AH18" s="7">
        <v>4209000000</v>
      </c>
      <c r="AI18" s="7">
        <v>1861000000</v>
      </c>
      <c r="AJ18" s="10">
        <f t="shared" si="4"/>
        <v>6070000000</v>
      </c>
      <c r="AK18" s="8">
        <f t="shared" si="5"/>
        <v>10357666666.666666</v>
      </c>
      <c r="AL18" s="9">
        <f t="shared" si="6"/>
        <v>0.19224678532970166</v>
      </c>
      <c r="AM18" s="7">
        <v>16000000</v>
      </c>
      <c r="AN18" s="7">
        <v>16000000</v>
      </c>
      <c r="AO18" s="7">
        <v>15000000</v>
      </c>
      <c r="AP18" s="8">
        <f t="shared" si="18"/>
        <v>15666666.666666666</v>
      </c>
      <c r="AQ18" s="9">
        <f t="shared" si="19"/>
        <v>4.750744283271046E-4</v>
      </c>
      <c r="AR18" s="6">
        <v>62</v>
      </c>
      <c r="AS18" s="6">
        <v>61</v>
      </c>
      <c r="AT18" s="6">
        <v>69</v>
      </c>
      <c r="AU18" s="9">
        <f t="shared" si="8"/>
        <v>5.4942285533408519E-2</v>
      </c>
      <c r="AV18" s="6"/>
      <c r="AW18" s="6"/>
      <c r="AX18" s="9" t="e">
        <f t="shared" si="9"/>
        <v>#DIV/0!</v>
      </c>
      <c r="AY18" s="6"/>
      <c r="AZ18" s="6" t="s">
        <v>64</v>
      </c>
      <c r="BA18" s="6"/>
      <c r="BB18" s="6">
        <v>0</v>
      </c>
      <c r="BC18" s="6">
        <v>0</v>
      </c>
      <c r="BD18" s="6">
        <v>0</v>
      </c>
      <c r="BE18" s="11">
        <f t="shared" si="10"/>
        <v>0</v>
      </c>
      <c r="BF18" s="12"/>
      <c r="BG18" s="6">
        <v>0</v>
      </c>
      <c r="BH18" s="6">
        <v>0</v>
      </c>
      <c r="BI18" s="6">
        <v>0</v>
      </c>
      <c r="BJ18" s="13">
        <f t="shared" si="16"/>
        <v>0</v>
      </c>
      <c r="BK18" s="14">
        <f t="shared" si="17"/>
        <v>0</v>
      </c>
      <c r="BL18" s="15"/>
      <c r="BM18" s="16">
        <v>7969000000</v>
      </c>
      <c r="BN18" s="16">
        <v>113159000000</v>
      </c>
      <c r="BO18" s="17">
        <f t="shared" si="13"/>
        <v>7.0423033077351344E-2</v>
      </c>
    </row>
    <row r="19" spans="1:67" s="18" customFormat="1" ht="18" customHeight="1" thickBot="1" x14ac:dyDescent="0.35">
      <c r="A19" s="4">
        <v>13</v>
      </c>
      <c r="B19" s="4" t="s">
        <v>290</v>
      </c>
      <c r="C19" s="28" t="s">
        <v>291</v>
      </c>
      <c r="D19" s="4" t="s">
        <v>758</v>
      </c>
      <c r="E19" s="4" t="s">
        <v>293</v>
      </c>
      <c r="F19" s="4">
        <v>4098647133</v>
      </c>
      <c r="G19" s="4" t="s">
        <v>292</v>
      </c>
      <c r="H19" s="4" t="s">
        <v>292</v>
      </c>
      <c r="I19" s="4" t="s">
        <v>294</v>
      </c>
      <c r="J19" s="4" t="s">
        <v>295</v>
      </c>
      <c r="K19" s="4"/>
      <c r="L19" s="4" t="s">
        <v>296</v>
      </c>
      <c r="M19" s="4" t="s">
        <v>297</v>
      </c>
      <c r="N19" s="4" t="s">
        <v>298</v>
      </c>
      <c r="O19" s="4" t="s">
        <v>299</v>
      </c>
      <c r="P19" s="4" t="s">
        <v>300</v>
      </c>
      <c r="Q19" s="20" t="s">
        <v>301</v>
      </c>
      <c r="R19" s="21"/>
      <c r="S19" s="6">
        <v>29172</v>
      </c>
      <c r="T19" s="4" t="s">
        <v>302</v>
      </c>
      <c r="U19" s="7">
        <v>2946890770</v>
      </c>
      <c r="V19" s="7">
        <v>3708808915</v>
      </c>
      <c r="W19" s="7">
        <v>5858885821</v>
      </c>
      <c r="X19" s="7">
        <v>6007574126</v>
      </c>
      <c r="Y19" s="7">
        <v>6305104036</v>
      </c>
      <c r="Z19" s="8">
        <f t="shared" si="14"/>
        <v>6057187994.333333</v>
      </c>
      <c r="AA19" s="9">
        <f t="shared" si="15"/>
        <v>0.20943366900090776</v>
      </c>
      <c r="AB19" s="7">
        <v>5000000000</v>
      </c>
      <c r="AC19" s="7">
        <v>0</v>
      </c>
      <c r="AD19" s="10">
        <f t="shared" si="2"/>
        <v>5000000000</v>
      </c>
      <c r="AE19" s="7">
        <v>0</v>
      </c>
      <c r="AF19" s="7">
        <v>0</v>
      </c>
      <c r="AG19" s="10">
        <f t="shared" si="3"/>
        <v>0</v>
      </c>
      <c r="AH19" s="7">
        <v>5000000000</v>
      </c>
      <c r="AI19" s="7">
        <v>0</v>
      </c>
      <c r="AJ19" s="10">
        <f t="shared" si="4"/>
        <v>5000000000</v>
      </c>
      <c r="AK19" s="8">
        <f t="shared" si="5"/>
        <v>3333333333.3333335</v>
      </c>
      <c r="AL19" s="9">
        <f t="shared" si="6"/>
        <v>0.825465546830912</v>
      </c>
      <c r="AM19" s="7">
        <v>823534000</v>
      </c>
      <c r="AN19" s="7">
        <v>1002118000</v>
      </c>
      <c r="AO19" s="7">
        <v>1669791000</v>
      </c>
      <c r="AP19" s="8">
        <f t="shared" si="18"/>
        <v>1165147666.6666667</v>
      </c>
      <c r="AQ19" s="9">
        <f t="shared" si="19"/>
        <v>0.27567098818166708</v>
      </c>
      <c r="AR19" s="6">
        <v>21</v>
      </c>
      <c r="AS19" s="6">
        <v>28</v>
      </c>
      <c r="AT19" s="6">
        <v>29</v>
      </c>
      <c r="AU19" s="9">
        <f t="shared" si="8"/>
        <v>0.1751393027860062</v>
      </c>
      <c r="AV19" s="6">
        <v>6</v>
      </c>
      <c r="AW19" s="6">
        <v>5</v>
      </c>
      <c r="AX19" s="9">
        <f t="shared" si="9"/>
        <v>0.83333333333333337</v>
      </c>
      <c r="AY19" s="6" t="s">
        <v>303</v>
      </c>
      <c r="AZ19" s="6" t="s">
        <v>303</v>
      </c>
      <c r="BA19" s="6"/>
      <c r="BB19" s="6">
        <v>8</v>
      </c>
      <c r="BC19" s="6">
        <v>7</v>
      </c>
      <c r="BD19" s="6">
        <v>23</v>
      </c>
      <c r="BE19" s="11">
        <f t="shared" si="10"/>
        <v>12.666666666666666</v>
      </c>
      <c r="BF19" s="12"/>
      <c r="BG19" s="6">
        <v>7</v>
      </c>
      <c r="BH19" s="6">
        <v>10</v>
      </c>
      <c r="BI19" s="6">
        <v>12</v>
      </c>
      <c r="BJ19" s="13">
        <f t="shared" si="16"/>
        <v>9.6666666666666661</v>
      </c>
      <c r="BK19" s="14">
        <f t="shared" si="17"/>
        <v>0.41379310344827586</v>
      </c>
      <c r="BL19" s="15">
        <v>10818939559</v>
      </c>
      <c r="BM19" s="16">
        <v>5696109674</v>
      </c>
      <c r="BN19" s="16">
        <v>5122829885</v>
      </c>
      <c r="BO19" s="17">
        <f t="shared" si="13"/>
        <v>1.1119068565361896</v>
      </c>
    </row>
    <row r="20" spans="1:67" s="18" customFormat="1" ht="18" customHeight="1" thickBot="1" x14ac:dyDescent="0.35">
      <c r="A20" s="4">
        <v>14</v>
      </c>
      <c r="B20" s="4" t="s">
        <v>290</v>
      </c>
      <c r="C20" s="28" t="s">
        <v>304</v>
      </c>
      <c r="D20" s="4" t="s">
        <v>759</v>
      </c>
      <c r="E20" s="4" t="s">
        <v>306</v>
      </c>
      <c r="F20" s="4">
        <v>4088143838</v>
      </c>
      <c r="G20" s="4" t="s">
        <v>305</v>
      </c>
      <c r="H20" s="4" t="s">
        <v>305</v>
      </c>
      <c r="I20" s="4" t="s">
        <v>307</v>
      </c>
      <c r="J20" s="4" t="s">
        <v>308</v>
      </c>
      <c r="K20" s="4"/>
      <c r="L20" s="4" t="s">
        <v>309</v>
      </c>
      <c r="M20" s="4" t="s">
        <v>240</v>
      </c>
      <c r="N20" s="4" t="s">
        <v>310</v>
      </c>
      <c r="O20" s="4" t="s">
        <v>311</v>
      </c>
      <c r="P20" s="4" t="s">
        <v>312</v>
      </c>
      <c r="Q20" s="20" t="s">
        <v>313</v>
      </c>
      <c r="R20" s="21"/>
      <c r="S20" s="6" t="s">
        <v>130</v>
      </c>
      <c r="T20" s="4" t="s">
        <v>314</v>
      </c>
      <c r="U20" s="7">
        <v>9250842219</v>
      </c>
      <c r="V20" s="7">
        <v>12037676278</v>
      </c>
      <c r="W20" s="7">
        <v>25370826181</v>
      </c>
      <c r="X20" s="7">
        <v>40351265157</v>
      </c>
      <c r="Y20" s="7">
        <v>49318732773</v>
      </c>
      <c r="Z20" s="8">
        <f t="shared" si="14"/>
        <v>38346941370.333336</v>
      </c>
      <c r="AA20" s="9">
        <f t="shared" si="15"/>
        <v>0.51952433210289817</v>
      </c>
      <c r="AB20" s="7">
        <v>0</v>
      </c>
      <c r="AC20" s="7">
        <v>0</v>
      </c>
      <c r="AD20" s="10">
        <f t="shared" si="2"/>
        <v>0</v>
      </c>
      <c r="AE20" s="7">
        <v>0</v>
      </c>
      <c r="AF20" s="7">
        <v>0</v>
      </c>
      <c r="AG20" s="10">
        <f t="shared" si="3"/>
        <v>0</v>
      </c>
      <c r="AH20" s="7">
        <v>0</v>
      </c>
      <c r="AI20" s="7">
        <v>0</v>
      </c>
      <c r="AJ20" s="10">
        <f t="shared" si="4"/>
        <v>0</v>
      </c>
      <c r="AK20" s="8">
        <f t="shared" si="5"/>
        <v>0</v>
      </c>
      <c r="AL20" s="9">
        <f t="shared" si="6"/>
        <v>0</v>
      </c>
      <c r="AM20" s="7">
        <v>2398797000</v>
      </c>
      <c r="AN20" s="7">
        <v>2929958000</v>
      </c>
      <c r="AO20" s="7">
        <v>3487656000</v>
      </c>
      <c r="AP20" s="8">
        <f t="shared" si="18"/>
        <v>2938803666.6666665</v>
      </c>
      <c r="AQ20" s="9">
        <f t="shared" si="19"/>
        <v>9.0950043872291317E-2</v>
      </c>
      <c r="AR20" s="6">
        <v>122</v>
      </c>
      <c r="AS20" s="6">
        <v>129</v>
      </c>
      <c r="AT20" s="6">
        <v>266</v>
      </c>
      <c r="AU20" s="9">
        <f t="shared" si="8"/>
        <v>0.47659333225247202</v>
      </c>
      <c r="AV20" s="6">
        <v>107</v>
      </c>
      <c r="AW20" s="6">
        <v>7</v>
      </c>
      <c r="AX20" s="9">
        <f t="shared" si="9"/>
        <v>6.5420560747663545E-2</v>
      </c>
      <c r="AY20" s="6" t="s">
        <v>303</v>
      </c>
      <c r="AZ20" s="6" t="s">
        <v>303</v>
      </c>
      <c r="BA20" s="6"/>
      <c r="BB20" s="6">
        <v>1</v>
      </c>
      <c r="BC20" s="6">
        <v>7</v>
      </c>
      <c r="BD20" s="6">
        <v>8</v>
      </c>
      <c r="BE20" s="11">
        <f t="shared" si="10"/>
        <v>5.333333333333333</v>
      </c>
      <c r="BF20" s="12"/>
      <c r="BG20" s="6">
        <v>7</v>
      </c>
      <c r="BH20" s="6">
        <v>15</v>
      </c>
      <c r="BI20" s="6">
        <v>22</v>
      </c>
      <c r="BJ20" s="13">
        <f t="shared" si="16"/>
        <v>14.666666666666666</v>
      </c>
      <c r="BK20" s="14">
        <f t="shared" si="17"/>
        <v>8.2706766917293228E-2</v>
      </c>
      <c r="BL20" s="15">
        <v>82107818359</v>
      </c>
      <c r="BM20" s="16">
        <v>41052268895</v>
      </c>
      <c r="BN20" s="16">
        <v>41055549464</v>
      </c>
      <c r="BO20" s="17">
        <f t="shared" si="13"/>
        <v>0.99992009438327267</v>
      </c>
    </row>
    <row r="21" spans="1:67" s="18" customFormat="1" ht="18" customHeight="1" thickBot="1" x14ac:dyDescent="0.35">
      <c r="A21" s="4">
        <v>15</v>
      </c>
      <c r="B21" s="4" t="s">
        <v>290</v>
      </c>
      <c r="C21" s="28" t="s">
        <v>315</v>
      </c>
      <c r="D21" s="4" t="s">
        <v>758</v>
      </c>
      <c r="E21" s="4" t="s">
        <v>317</v>
      </c>
      <c r="F21" s="4">
        <v>4108194698</v>
      </c>
      <c r="G21" s="4" t="s">
        <v>316</v>
      </c>
      <c r="H21" s="4" t="s">
        <v>316</v>
      </c>
      <c r="I21" s="4" t="s">
        <v>316</v>
      </c>
      <c r="J21" s="4" t="s">
        <v>318</v>
      </c>
      <c r="K21" s="4"/>
      <c r="L21" s="4" t="s">
        <v>319</v>
      </c>
      <c r="M21" s="4" t="s">
        <v>320</v>
      </c>
      <c r="N21" s="4" t="s">
        <v>321</v>
      </c>
      <c r="O21" s="4" t="s">
        <v>322</v>
      </c>
      <c r="P21" s="4" t="s">
        <v>323</v>
      </c>
      <c r="Q21" s="20" t="s">
        <v>324</v>
      </c>
      <c r="R21" s="21"/>
      <c r="S21" s="6" t="s">
        <v>131</v>
      </c>
      <c r="T21" s="4" t="s">
        <v>325</v>
      </c>
      <c r="U21" s="7">
        <v>3171837988</v>
      </c>
      <c r="V21" s="7">
        <v>3469651047</v>
      </c>
      <c r="W21" s="7">
        <v>4259808435</v>
      </c>
      <c r="X21" s="7">
        <v>4192073424</v>
      </c>
      <c r="Y21" s="7">
        <v>8756328811</v>
      </c>
      <c r="Z21" s="8">
        <f t="shared" si="14"/>
        <v>5736070223.333333</v>
      </c>
      <c r="AA21" s="9">
        <f t="shared" si="15"/>
        <v>0.28899955174091541</v>
      </c>
      <c r="AB21" s="7">
        <v>1100000000</v>
      </c>
      <c r="AC21" s="7">
        <v>18100000000</v>
      </c>
      <c r="AD21" s="10">
        <f t="shared" si="2"/>
        <v>19200000000</v>
      </c>
      <c r="AE21" s="7">
        <v>12000000000</v>
      </c>
      <c r="AF21" s="7">
        <v>44200000000</v>
      </c>
      <c r="AG21" s="10">
        <f t="shared" si="3"/>
        <v>56200000000</v>
      </c>
      <c r="AH21" s="7">
        <v>0</v>
      </c>
      <c r="AI21" s="7">
        <v>17700000000</v>
      </c>
      <c r="AJ21" s="10">
        <f t="shared" si="4"/>
        <v>17700000000</v>
      </c>
      <c r="AK21" s="8">
        <f t="shared" si="5"/>
        <v>31033333333.333332</v>
      </c>
      <c r="AL21" s="9">
        <f t="shared" si="6"/>
        <v>3.0857362812609037</v>
      </c>
      <c r="AM21" s="7">
        <v>1386702000</v>
      </c>
      <c r="AN21" s="7">
        <v>1117096000</v>
      </c>
      <c r="AO21" s="7">
        <v>1291643000</v>
      </c>
      <c r="AP21" s="8">
        <f t="shared" si="18"/>
        <v>1265147000</v>
      </c>
      <c r="AQ21" s="9">
        <f t="shared" si="19"/>
        <v>0.22517907726195918</v>
      </c>
      <c r="AR21" s="6">
        <v>34</v>
      </c>
      <c r="AS21" s="6">
        <v>31</v>
      </c>
      <c r="AT21" s="6">
        <v>37</v>
      </c>
      <c r="AU21" s="9">
        <f t="shared" si="8"/>
        <v>4.3185167704011596E-2</v>
      </c>
      <c r="AV21" s="6">
        <v>14</v>
      </c>
      <c r="AW21" s="6" t="s">
        <v>132</v>
      </c>
      <c r="AX21" s="9" t="e">
        <f t="shared" si="9"/>
        <v>#VALUE!</v>
      </c>
      <c r="AY21" s="6" t="s">
        <v>303</v>
      </c>
      <c r="AZ21" s="6" t="s">
        <v>303</v>
      </c>
      <c r="BA21" s="6"/>
      <c r="BB21" s="6"/>
      <c r="BC21" s="6"/>
      <c r="BD21" s="6"/>
      <c r="BE21" s="11" t="e">
        <f t="shared" si="10"/>
        <v>#DIV/0!</v>
      </c>
      <c r="BF21" s="12"/>
      <c r="BG21" s="6">
        <v>11</v>
      </c>
      <c r="BH21" s="6">
        <v>10</v>
      </c>
      <c r="BI21" s="6">
        <v>10</v>
      </c>
      <c r="BJ21" s="13">
        <f t="shared" si="16"/>
        <v>10.333333333333334</v>
      </c>
      <c r="BK21" s="14">
        <f t="shared" si="17"/>
        <v>0.27027027027027029</v>
      </c>
      <c r="BL21" s="15">
        <v>7847778959</v>
      </c>
      <c r="BM21" s="16">
        <v>3577260354</v>
      </c>
      <c r="BN21" s="16">
        <v>4270518605</v>
      </c>
      <c r="BO21" s="17">
        <f t="shared" si="13"/>
        <v>0.83766415390666582</v>
      </c>
    </row>
    <row r="22" spans="1:67" s="18" customFormat="1" ht="18" customHeight="1" thickBot="1" x14ac:dyDescent="0.35">
      <c r="A22" s="4">
        <v>16</v>
      </c>
      <c r="B22" s="4" t="s">
        <v>290</v>
      </c>
      <c r="C22" s="28" t="s">
        <v>326</v>
      </c>
      <c r="D22" s="4" t="s">
        <v>758</v>
      </c>
      <c r="E22" s="4" t="s">
        <v>328</v>
      </c>
      <c r="F22" s="4">
        <v>4098610392</v>
      </c>
      <c r="G22" s="4" t="s">
        <v>327</v>
      </c>
      <c r="H22" s="4" t="s">
        <v>327</v>
      </c>
      <c r="I22" s="4" t="s">
        <v>327</v>
      </c>
      <c r="J22" s="4" t="s">
        <v>329</v>
      </c>
      <c r="K22" s="4"/>
      <c r="L22" s="4" t="s">
        <v>330</v>
      </c>
      <c r="M22" s="4" t="s">
        <v>240</v>
      </c>
      <c r="N22" s="4" t="s">
        <v>331</v>
      </c>
      <c r="O22" s="4" t="s">
        <v>332</v>
      </c>
      <c r="P22" s="4" t="s">
        <v>333</v>
      </c>
      <c r="Q22" s="20" t="s">
        <v>334</v>
      </c>
      <c r="R22" s="21"/>
      <c r="S22" s="6">
        <v>27192</v>
      </c>
      <c r="T22" s="4" t="s">
        <v>335</v>
      </c>
      <c r="U22" s="7">
        <v>10093090783</v>
      </c>
      <c r="V22" s="7">
        <v>11118469682</v>
      </c>
      <c r="W22" s="7">
        <v>11146441221</v>
      </c>
      <c r="X22" s="7">
        <v>12457685112</v>
      </c>
      <c r="Y22" s="7">
        <v>11699301819</v>
      </c>
      <c r="Z22" s="8">
        <f t="shared" si="14"/>
        <v>11767809384</v>
      </c>
      <c r="AA22" s="9">
        <f t="shared" si="15"/>
        <v>3.7609504845264485E-2</v>
      </c>
      <c r="AB22" s="7">
        <v>3400000000</v>
      </c>
      <c r="AC22" s="7">
        <v>0</v>
      </c>
      <c r="AD22" s="10">
        <f t="shared" si="2"/>
        <v>3400000000</v>
      </c>
      <c r="AE22" s="7">
        <v>3900000000</v>
      </c>
      <c r="AF22" s="7">
        <v>0</v>
      </c>
      <c r="AG22" s="10">
        <f t="shared" si="3"/>
        <v>3900000000</v>
      </c>
      <c r="AH22" s="7">
        <v>2600000000</v>
      </c>
      <c r="AI22" s="7">
        <v>0</v>
      </c>
      <c r="AJ22" s="10">
        <f t="shared" si="4"/>
        <v>2600000000</v>
      </c>
      <c r="AK22" s="8">
        <f t="shared" si="5"/>
        <v>3300000000</v>
      </c>
      <c r="AL22" s="9">
        <f t="shared" si="6"/>
        <v>0.22094171609671615</v>
      </c>
      <c r="AM22" s="7">
        <v>684673000</v>
      </c>
      <c r="AN22" s="7">
        <v>927852000</v>
      </c>
      <c r="AO22" s="7">
        <v>888216000</v>
      </c>
      <c r="AP22" s="8">
        <f t="shared" si="18"/>
        <v>833580333.33333337</v>
      </c>
      <c r="AQ22" s="9">
        <f t="shared" si="19"/>
        <v>7.547844896329263E-2</v>
      </c>
      <c r="AR22" s="6">
        <v>66</v>
      </c>
      <c r="AS22" s="6">
        <v>67</v>
      </c>
      <c r="AT22" s="6">
        <v>72</v>
      </c>
      <c r="AU22" s="9">
        <f t="shared" si="8"/>
        <v>4.4465935734187001E-2</v>
      </c>
      <c r="AV22" s="6">
        <v>12</v>
      </c>
      <c r="AW22" s="6">
        <v>5</v>
      </c>
      <c r="AX22" s="9">
        <f t="shared" si="9"/>
        <v>0.41666666666666669</v>
      </c>
      <c r="AY22" s="6" t="s">
        <v>303</v>
      </c>
      <c r="AZ22" s="6" t="s">
        <v>303</v>
      </c>
      <c r="BA22" s="6"/>
      <c r="BB22" s="6">
        <v>2</v>
      </c>
      <c r="BC22" s="6">
        <v>0</v>
      </c>
      <c r="BD22" s="6">
        <v>0</v>
      </c>
      <c r="BE22" s="11">
        <f t="shared" si="10"/>
        <v>0.66666666666666663</v>
      </c>
      <c r="BF22" s="12"/>
      <c r="BG22" s="6">
        <v>14</v>
      </c>
      <c r="BH22" s="6">
        <v>14</v>
      </c>
      <c r="BI22" s="6">
        <v>14</v>
      </c>
      <c r="BJ22" s="13">
        <f t="shared" si="16"/>
        <v>14</v>
      </c>
      <c r="BK22" s="14">
        <f t="shared" si="17"/>
        <v>0.19444444444444445</v>
      </c>
      <c r="BL22" s="15">
        <v>22100300500</v>
      </c>
      <c r="BM22" s="16">
        <v>10674945865</v>
      </c>
      <c r="BN22" s="16">
        <v>11425354635</v>
      </c>
      <c r="BO22" s="17">
        <f t="shared" si="13"/>
        <v>0.9343207459222993</v>
      </c>
    </row>
    <row r="23" spans="1:67" s="18" customFormat="1" ht="18" customHeight="1" thickBot="1" x14ac:dyDescent="0.35">
      <c r="A23" s="4">
        <v>17</v>
      </c>
      <c r="B23" s="4" t="s">
        <v>336</v>
      </c>
      <c r="C23" s="28" t="s">
        <v>337</v>
      </c>
      <c r="D23" s="4" t="s">
        <v>760</v>
      </c>
      <c r="E23" s="4" t="s">
        <v>338</v>
      </c>
      <c r="F23" s="4" t="s">
        <v>339</v>
      </c>
      <c r="G23" s="4" t="s">
        <v>340</v>
      </c>
      <c r="H23" s="4" t="s">
        <v>341</v>
      </c>
      <c r="I23" s="4" t="s">
        <v>341</v>
      </c>
      <c r="J23" s="4" t="s">
        <v>342</v>
      </c>
      <c r="K23" s="4" t="s">
        <v>343</v>
      </c>
      <c r="L23" s="4" t="s">
        <v>344</v>
      </c>
      <c r="M23" s="4" t="s">
        <v>345</v>
      </c>
      <c r="N23" s="4" t="s">
        <v>346</v>
      </c>
      <c r="O23" s="4" t="s">
        <v>347</v>
      </c>
      <c r="P23" s="4" t="s">
        <v>348</v>
      </c>
      <c r="Q23" s="20" t="s">
        <v>349</v>
      </c>
      <c r="R23" s="21" t="s">
        <v>133</v>
      </c>
      <c r="S23" s="6">
        <v>29299</v>
      </c>
      <c r="T23" s="4" t="s">
        <v>350</v>
      </c>
      <c r="U23" s="7">
        <v>17411000000</v>
      </c>
      <c r="V23" s="7">
        <v>27710000000</v>
      </c>
      <c r="W23" s="7">
        <v>31207000000</v>
      </c>
      <c r="X23" s="7">
        <v>35404000000</v>
      </c>
      <c r="Y23" s="7">
        <v>20735000000</v>
      </c>
      <c r="Z23" s="8">
        <f t="shared" si="14"/>
        <v>29115333333.333332</v>
      </c>
      <c r="AA23" s="9">
        <f t="shared" si="15"/>
        <v>4.4648249943559648E-2</v>
      </c>
      <c r="AB23" s="7">
        <v>26851948579.499996</v>
      </c>
      <c r="AC23" s="7">
        <v>0</v>
      </c>
      <c r="AD23" s="10">
        <f t="shared" si="2"/>
        <v>26851948579.499996</v>
      </c>
      <c r="AE23" s="7">
        <v>31047222091.199997</v>
      </c>
      <c r="AF23" s="7">
        <v>0</v>
      </c>
      <c r="AG23" s="10">
        <f t="shared" si="3"/>
        <v>31047222091.199997</v>
      </c>
      <c r="AH23" s="7">
        <v>17087118336</v>
      </c>
      <c r="AI23" s="7">
        <v>0</v>
      </c>
      <c r="AJ23" s="10">
        <f t="shared" si="4"/>
        <v>17087118336</v>
      </c>
      <c r="AK23" s="8">
        <f t="shared" si="5"/>
        <v>24995429668.899998</v>
      </c>
      <c r="AL23" s="9">
        <f t="shared" si="6"/>
        <v>0.58687696068509154</v>
      </c>
      <c r="AM23" s="7">
        <v>1236000000</v>
      </c>
      <c r="AN23" s="7">
        <v>796000000</v>
      </c>
      <c r="AO23" s="7">
        <v>578000000</v>
      </c>
      <c r="AP23" s="8">
        <f t="shared" si="18"/>
        <v>870000000</v>
      </c>
      <c r="AQ23" s="9">
        <f t="shared" si="19"/>
        <v>1.9852082522382252E-2</v>
      </c>
      <c r="AR23" s="6">
        <v>88</v>
      </c>
      <c r="AS23" s="6">
        <v>97</v>
      </c>
      <c r="AT23" s="6">
        <v>65</v>
      </c>
      <c r="AU23" s="9">
        <f t="shared" si="8"/>
        <v>-0.14056043630958925</v>
      </c>
      <c r="AV23" s="6">
        <f>AT23-AS23</f>
        <v>-32</v>
      </c>
      <c r="AW23" s="6">
        <v>2</v>
      </c>
      <c r="AX23" s="9">
        <f t="shared" si="9"/>
        <v>-6.25E-2</v>
      </c>
      <c r="AY23" s="6" t="s">
        <v>64</v>
      </c>
      <c r="AZ23" s="6" t="s">
        <v>64</v>
      </c>
      <c r="BA23" s="6"/>
      <c r="BB23" s="6">
        <v>2</v>
      </c>
      <c r="BC23" s="6">
        <v>2</v>
      </c>
      <c r="BD23" s="6">
        <v>3</v>
      </c>
      <c r="BE23" s="11">
        <f t="shared" si="10"/>
        <v>2.3333333333333335</v>
      </c>
      <c r="BF23" s="12" t="s">
        <v>351</v>
      </c>
      <c r="BG23" s="6">
        <v>24</v>
      </c>
      <c r="BH23" s="6">
        <v>25</v>
      </c>
      <c r="BI23" s="6">
        <v>22</v>
      </c>
      <c r="BJ23" s="13">
        <f t="shared" si="16"/>
        <v>23.666666666666668</v>
      </c>
      <c r="BK23" s="14">
        <f t="shared" si="17"/>
        <v>0.33846153846153848</v>
      </c>
      <c r="BL23" s="15">
        <v>49811250000</v>
      </c>
      <c r="BM23" s="16">
        <v>40482114000</v>
      </c>
      <c r="BN23" s="16">
        <v>9329136000</v>
      </c>
      <c r="BO23" s="17">
        <f t="shared" si="13"/>
        <v>4.3393208117021773</v>
      </c>
    </row>
    <row r="24" spans="1:67" s="18" customFormat="1" ht="18" customHeight="1" thickBot="1" x14ac:dyDescent="0.35">
      <c r="A24" s="4">
        <v>18</v>
      </c>
      <c r="B24" s="4" t="s">
        <v>336</v>
      </c>
      <c r="C24" s="28" t="s">
        <v>352</v>
      </c>
      <c r="D24" s="4" t="s">
        <v>761</v>
      </c>
      <c r="E24" s="4" t="s">
        <v>354</v>
      </c>
      <c r="F24" s="4" t="s">
        <v>355</v>
      </c>
      <c r="G24" s="4" t="s">
        <v>356</v>
      </c>
      <c r="H24" s="4" t="s">
        <v>353</v>
      </c>
      <c r="I24" s="4" t="s">
        <v>353</v>
      </c>
      <c r="J24" s="4" t="s">
        <v>357</v>
      </c>
      <c r="K24" s="4" t="s">
        <v>358</v>
      </c>
      <c r="L24" s="4" t="s">
        <v>359</v>
      </c>
      <c r="M24" s="4" t="s">
        <v>240</v>
      </c>
      <c r="N24" s="4" t="s">
        <v>360</v>
      </c>
      <c r="O24" s="4" t="s">
        <v>361</v>
      </c>
      <c r="P24" s="4" t="s">
        <v>362</v>
      </c>
      <c r="Q24" s="20" t="s">
        <v>363</v>
      </c>
      <c r="R24" s="21" t="s">
        <v>134</v>
      </c>
      <c r="S24" s="6">
        <v>28119</v>
      </c>
      <c r="T24" s="4" t="s">
        <v>364</v>
      </c>
      <c r="U24" s="7">
        <v>173000000</v>
      </c>
      <c r="V24" s="7">
        <v>11108000000</v>
      </c>
      <c r="W24" s="7">
        <v>23455000000</v>
      </c>
      <c r="X24" s="7">
        <v>25342000000</v>
      </c>
      <c r="Y24" s="7">
        <v>37569000000</v>
      </c>
      <c r="Z24" s="8">
        <f t="shared" si="14"/>
        <v>28788666666.666668</v>
      </c>
      <c r="AA24" s="9">
        <f t="shared" si="15"/>
        <v>2.8388035083663561</v>
      </c>
      <c r="AB24" s="7">
        <v>112000000</v>
      </c>
      <c r="AC24" s="7">
        <v>0</v>
      </c>
      <c r="AD24" s="10">
        <f t="shared" si="2"/>
        <v>112000000</v>
      </c>
      <c r="AE24" s="7">
        <v>0</v>
      </c>
      <c r="AF24" s="7">
        <v>0</v>
      </c>
      <c r="AG24" s="10">
        <f t="shared" si="3"/>
        <v>0</v>
      </c>
      <c r="AH24" s="7">
        <v>1066000000</v>
      </c>
      <c r="AI24" s="7">
        <v>0</v>
      </c>
      <c r="AJ24" s="10">
        <f t="shared" si="4"/>
        <v>1066000000</v>
      </c>
      <c r="AK24" s="8">
        <f t="shared" si="5"/>
        <v>392666666.66666669</v>
      </c>
      <c r="AL24" s="9">
        <f t="shared" si="6"/>
        <v>3.7028460273718825E-2</v>
      </c>
      <c r="AM24" s="7">
        <v>1836000000</v>
      </c>
      <c r="AN24" s="7">
        <v>2348000000</v>
      </c>
      <c r="AO24" s="7">
        <v>3050000000</v>
      </c>
      <c r="AP24" s="8">
        <f t="shared" si="18"/>
        <v>2411333333.3333335</v>
      </c>
      <c r="AQ24" s="9">
        <f t="shared" si="19"/>
        <v>0.1059444688882199</v>
      </c>
      <c r="AR24" s="6">
        <v>98</v>
      </c>
      <c r="AS24" s="6">
        <v>120</v>
      </c>
      <c r="AT24" s="6">
        <v>138</v>
      </c>
      <c r="AU24" s="9">
        <f t="shared" si="8"/>
        <v>0.18666055184543917</v>
      </c>
      <c r="AV24" s="6">
        <v>40</v>
      </c>
      <c r="AW24" s="6">
        <v>13</v>
      </c>
      <c r="AX24" s="9">
        <f t="shared" si="9"/>
        <v>0.32500000000000001</v>
      </c>
      <c r="AY24" s="6" t="s">
        <v>64</v>
      </c>
      <c r="AZ24" s="6" t="s">
        <v>64</v>
      </c>
      <c r="BA24" s="6"/>
      <c r="BB24" s="6">
        <v>12</v>
      </c>
      <c r="BC24" s="6">
        <v>9</v>
      </c>
      <c r="BD24" s="6">
        <v>11</v>
      </c>
      <c r="BE24" s="11">
        <f t="shared" si="10"/>
        <v>10.666666666666666</v>
      </c>
      <c r="BF24" s="12" t="s">
        <v>365</v>
      </c>
      <c r="BG24" s="6">
        <v>12</v>
      </c>
      <c r="BH24" s="6">
        <v>32</v>
      </c>
      <c r="BI24" s="6">
        <v>39</v>
      </c>
      <c r="BJ24" s="13">
        <f t="shared" si="16"/>
        <v>27.666666666666668</v>
      </c>
      <c r="BK24" s="14">
        <f t="shared" si="17"/>
        <v>0.28260869565217389</v>
      </c>
      <c r="BL24" s="15">
        <v>30533130000</v>
      </c>
      <c r="BM24" s="16">
        <v>21216878000</v>
      </c>
      <c r="BN24" s="16">
        <v>9316252000</v>
      </c>
      <c r="BO24" s="17">
        <f t="shared" si="13"/>
        <v>2.2774049048909366</v>
      </c>
    </row>
    <row r="25" spans="1:67" s="18" customFormat="1" ht="18" customHeight="1" thickBot="1" x14ac:dyDescent="0.35">
      <c r="A25" s="4">
        <v>19</v>
      </c>
      <c r="B25" s="4" t="s">
        <v>336</v>
      </c>
      <c r="C25" s="28" t="s">
        <v>366</v>
      </c>
      <c r="D25" s="4" t="s">
        <v>762</v>
      </c>
      <c r="E25" s="4" t="s">
        <v>368</v>
      </c>
      <c r="F25" s="4" t="s">
        <v>369</v>
      </c>
      <c r="G25" s="4" t="s">
        <v>356</v>
      </c>
      <c r="H25" s="4" t="s">
        <v>367</v>
      </c>
      <c r="I25" s="4" t="s">
        <v>367</v>
      </c>
      <c r="J25" s="4" t="s">
        <v>370</v>
      </c>
      <c r="K25" s="4" t="s">
        <v>371</v>
      </c>
      <c r="L25" s="4" t="s">
        <v>372</v>
      </c>
      <c r="M25" s="4" t="s">
        <v>240</v>
      </c>
      <c r="N25" s="4" t="s">
        <v>373</v>
      </c>
      <c r="O25" s="4" t="s">
        <v>374</v>
      </c>
      <c r="P25" s="4" t="s">
        <v>375</v>
      </c>
      <c r="Q25" s="20" t="s">
        <v>376</v>
      </c>
      <c r="R25" s="21" t="s">
        <v>135</v>
      </c>
      <c r="S25" s="6">
        <v>27199</v>
      </c>
      <c r="T25" s="4" t="s">
        <v>377</v>
      </c>
      <c r="U25" s="7">
        <v>5958000000</v>
      </c>
      <c r="V25" s="7">
        <v>6002000000</v>
      </c>
      <c r="W25" s="7">
        <v>6125000000</v>
      </c>
      <c r="X25" s="7">
        <v>7665000000</v>
      </c>
      <c r="Y25" s="7">
        <v>7923000000</v>
      </c>
      <c r="Z25" s="8">
        <f t="shared" si="14"/>
        <v>7237666666.666667</v>
      </c>
      <c r="AA25" s="9">
        <f t="shared" si="15"/>
        <v>7.3859069125541854E-2</v>
      </c>
      <c r="AB25" s="7">
        <v>257000000</v>
      </c>
      <c r="AC25" s="7">
        <v>0</v>
      </c>
      <c r="AD25" s="10">
        <f t="shared" si="2"/>
        <v>257000000</v>
      </c>
      <c r="AE25" s="7">
        <v>484000000</v>
      </c>
      <c r="AF25" s="7">
        <v>0</v>
      </c>
      <c r="AG25" s="10">
        <f t="shared" si="3"/>
        <v>484000000</v>
      </c>
      <c r="AH25" s="7">
        <v>669000000</v>
      </c>
      <c r="AI25" s="7">
        <v>0</v>
      </c>
      <c r="AJ25" s="10">
        <f t="shared" si="4"/>
        <v>669000000</v>
      </c>
      <c r="AK25" s="8">
        <f t="shared" si="5"/>
        <v>470000000</v>
      </c>
      <c r="AL25" s="9">
        <f t="shared" si="6"/>
        <v>9.2433104591719245E-2</v>
      </c>
      <c r="AM25" s="7">
        <v>604000000</v>
      </c>
      <c r="AN25" s="7">
        <v>621000000</v>
      </c>
      <c r="AO25" s="7">
        <v>663000000</v>
      </c>
      <c r="AP25" s="8">
        <f t="shared" si="18"/>
        <v>629333333.33333337</v>
      </c>
      <c r="AQ25" s="9">
        <f t="shared" si="19"/>
        <v>9.1604108137981852E-2</v>
      </c>
      <c r="AR25" s="6">
        <v>46</v>
      </c>
      <c r="AS25" s="6">
        <v>57</v>
      </c>
      <c r="AT25" s="6">
        <v>65</v>
      </c>
      <c r="AU25" s="9">
        <f t="shared" si="8"/>
        <v>0.18871505343411443</v>
      </c>
      <c r="AV25" s="6">
        <v>13</v>
      </c>
      <c r="AW25" s="6">
        <v>6</v>
      </c>
      <c r="AX25" s="9">
        <f t="shared" si="9"/>
        <v>0.46153846153846156</v>
      </c>
      <c r="AY25" s="6" t="s">
        <v>64</v>
      </c>
      <c r="AZ25" s="6" t="s">
        <v>64</v>
      </c>
      <c r="BA25" s="6"/>
      <c r="BB25" s="6">
        <v>6</v>
      </c>
      <c r="BC25" s="6">
        <v>6</v>
      </c>
      <c r="BD25" s="6">
        <v>8</v>
      </c>
      <c r="BE25" s="11">
        <f t="shared" si="10"/>
        <v>6.666666666666667</v>
      </c>
      <c r="BF25" s="12" t="s">
        <v>378</v>
      </c>
      <c r="BG25" s="6">
        <v>7</v>
      </c>
      <c r="BH25" s="6">
        <v>7</v>
      </c>
      <c r="BI25" s="6">
        <v>7</v>
      </c>
      <c r="BJ25" s="13">
        <f t="shared" si="16"/>
        <v>7</v>
      </c>
      <c r="BK25" s="14">
        <f t="shared" si="17"/>
        <v>0.1076923076923077</v>
      </c>
      <c r="BL25" s="15">
        <v>21048889000</v>
      </c>
      <c r="BM25" s="16">
        <v>9814126000</v>
      </c>
      <c r="BN25" s="16">
        <v>11234763000</v>
      </c>
      <c r="BO25" s="17">
        <f t="shared" si="13"/>
        <v>0.87354989152864193</v>
      </c>
    </row>
    <row r="26" spans="1:67" s="18" customFormat="1" ht="18" customHeight="1" thickBot="1" x14ac:dyDescent="0.35">
      <c r="A26" s="4">
        <v>20</v>
      </c>
      <c r="B26" s="4" t="s">
        <v>336</v>
      </c>
      <c r="C26" s="28" t="s">
        <v>379</v>
      </c>
      <c r="D26" s="4" t="s">
        <v>763</v>
      </c>
      <c r="E26" s="4" t="s">
        <v>381</v>
      </c>
      <c r="F26" s="4" t="s">
        <v>382</v>
      </c>
      <c r="G26" s="4" t="s">
        <v>383</v>
      </c>
      <c r="H26" s="4" t="s">
        <v>380</v>
      </c>
      <c r="I26" s="4" t="s">
        <v>380</v>
      </c>
      <c r="J26" s="4" t="s">
        <v>384</v>
      </c>
      <c r="K26" s="4" t="s">
        <v>385</v>
      </c>
      <c r="L26" s="4" t="s">
        <v>386</v>
      </c>
      <c r="M26" s="4" t="s">
        <v>387</v>
      </c>
      <c r="N26" s="4" t="s">
        <v>388</v>
      </c>
      <c r="O26" s="4" t="s">
        <v>389</v>
      </c>
      <c r="P26" s="4" t="s">
        <v>390</v>
      </c>
      <c r="Q26" s="20" t="s">
        <v>391</v>
      </c>
      <c r="R26" s="21" t="s">
        <v>133</v>
      </c>
      <c r="S26" s="6">
        <v>29210</v>
      </c>
      <c r="T26" s="4" t="s">
        <v>392</v>
      </c>
      <c r="U26" s="7">
        <v>29028000000</v>
      </c>
      <c r="V26" s="7">
        <v>27560000000</v>
      </c>
      <c r="W26" s="7">
        <v>29121000000</v>
      </c>
      <c r="X26" s="7">
        <v>33957000000</v>
      </c>
      <c r="Y26" s="7">
        <v>37342000000</v>
      </c>
      <c r="Z26" s="8">
        <f t="shared" si="14"/>
        <v>33473333333.333332</v>
      </c>
      <c r="AA26" s="9">
        <f t="shared" si="15"/>
        <v>6.4988982760238567E-2</v>
      </c>
      <c r="AB26" s="7">
        <v>8463000000</v>
      </c>
      <c r="AC26" s="7">
        <v>0</v>
      </c>
      <c r="AD26" s="10">
        <f t="shared" si="2"/>
        <v>8463000000</v>
      </c>
      <c r="AE26" s="7">
        <v>15744000000</v>
      </c>
      <c r="AF26" s="7">
        <v>0</v>
      </c>
      <c r="AG26" s="10">
        <f t="shared" si="3"/>
        <v>15744000000</v>
      </c>
      <c r="AH26" s="7">
        <v>18853000000</v>
      </c>
      <c r="AI26" s="7">
        <v>0</v>
      </c>
      <c r="AJ26" s="10">
        <f t="shared" si="4"/>
        <v>18853000000</v>
      </c>
      <c r="AK26" s="8">
        <f t="shared" si="5"/>
        <v>14353333333.333334</v>
      </c>
      <c r="AL26" s="9">
        <f t="shared" si="6"/>
        <v>0.56322445727942638</v>
      </c>
      <c r="AM26" s="7">
        <v>732000000</v>
      </c>
      <c r="AN26" s="7">
        <v>509000000</v>
      </c>
      <c r="AO26" s="7">
        <v>692000000</v>
      </c>
      <c r="AP26" s="8">
        <f t="shared" si="18"/>
        <v>644333333.33333337</v>
      </c>
      <c r="AQ26" s="9">
        <f t="shared" si="19"/>
        <v>2.0673172674765983E-2</v>
      </c>
      <c r="AR26" s="6">
        <v>100</v>
      </c>
      <c r="AS26" s="6">
        <v>100</v>
      </c>
      <c r="AT26" s="6">
        <v>115</v>
      </c>
      <c r="AU26" s="9">
        <f t="shared" si="8"/>
        <v>7.2380529476360866E-2</v>
      </c>
      <c r="AV26" s="6">
        <v>27</v>
      </c>
      <c r="AW26" s="6">
        <v>11</v>
      </c>
      <c r="AX26" s="9">
        <f t="shared" si="9"/>
        <v>0.40740740740740738</v>
      </c>
      <c r="AY26" s="6" t="s">
        <v>64</v>
      </c>
      <c r="AZ26" s="6" t="s">
        <v>64</v>
      </c>
      <c r="BA26" s="6"/>
      <c r="BB26" s="6">
        <v>1</v>
      </c>
      <c r="BC26" s="6">
        <v>4</v>
      </c>
      <c r="BD26" s="6">
        <v>1</v>
      </c>
      <c r="BE26" s="11">
        <f t="shared" si="10"/>
        <v>2</v>
      </c>
      <c r="BF26" s="12" t="s">
        <v>393</v>
      </c>
      <c r="BG26" s="6">
        <v>8</v>
      </c>
      <c r="BH26" s="6">
        <v>8</v>
      </c>
      <c r="BI26" s="6">
        <v>8</v>
      </c>
      <c r="BJ26" s="13">
        <f t="shared" si="16"/>
        <v>8</v>
      </c>
      <c r="BK26" s="14">
        <f t="shared" si="17"/>
        <v>6.9565217391304349E-2</v>
      </c>
      <c r="BL26" s="15">
        <v>26007806000</v>
      </c>
      <c r="BM26" s="16">
        <v>9064610000</v>
      </c>
      <c r="BN26" s="16">
        <v>16943196000</v>
      </c>
      <c r="BO26" s="17">
        <f t="shared" si="13"/>
        <v>0.53500000826290384</v>
      </c>
    </row>
    <row r="27" spans="1:67" s="18" customFormat="1" ht="18" customHeight="1" thickBot="1" x14ac:dyDescent="0.35">
      <c r="A27" s="4">
        <v>21</v>
      </c>
      <c r="B27" s="4" t="s">
        <v>394</v>
      </c>
      <c r="C27" s="28" t="s">
        <v>395</v>
      </c>
      <c r="D27" s="4" t="s">
        <v>764</v>
      </c>
      <c r="E27" s="4">
        <v>36330</v>
      </c>
      <c r="F27" s="4" t="s">
        <v>397</v>
      </c>
      <c r="G27" s="4" t="s">
        <v>396</v>
      </c>
      <c r="H27" s="4" t="s">
        <v>396</v>
      </c>
      <c r="I27" s="4" t="s">
        <v>396</v>
      </c>
      <c r="J27" s="4" t="s">
        <v>398</v>
      </c>
      <c r="K27" s="4" t="s">
        <v>399</v>
      </c>
      <c r="L27" s="4" t="s">
        <v>400</v>
      </c>
      <c r="M27" s="4" t="s">
        <v>401</v>
      </c>
      <c r="N27" s="4" t="s">
        <v>399</v>
      </c>
      <c r="O27" s="4" t="s">
        <v>402</v>
      </c>
      <c r="P27" s="4" t="s">
        <v>403</v>
      </c>
      <c r="Q27" s="20" t="s">
        <v>404</v>
      </c>
      <c r="R27" s="21"/>
      <c r="S27" s="6">
        <v>27199</v>
      </c>
      <c r="T27" s="4" t="s">
        <v>405</v>
      </c>
      <c r="U27" s="7">
        <v>31842349616</v>
      </c>
      <c r="V27" s="7">
        <v>43352446225</v>
      </c>
      <c r="W27" s="7">
        <v>50443742179</v>
      </c>
      <c r="X27" s="7">
        <v>35223289198</v>
      </c>
      <c r="Y27" s="7">
        <v>29384514916</v>
      </c>
      <c r="Z27" s="8">
        <f t="shared" si="14"/>
        <v>38350515431</v>
      </c>
      <c r="AA27" s="9">
        <f t="shared" si="15"/>
        <v>-1.988202329366473E-2</v>
      </c>
      <c r="AB27" s="7">
        <v>22581000000</v>
      </c>
      <c r="AC27" s="7">
        <v>0</v>
      </c>
      <c r="AD27" s="10">
        <f t="shared" si="2"/>
        <v>22581000000</v>
      </c>
      <c r="AE27" s="7">
        <v>18419000000</v>
      </c>
      <c r="AF27" s="7">
        <v>0</v>
      </c>
      <c r="AG27" s="10">
        <f t="shared" si="3"/>
        <v>18419000000</v>
      </c>
      <c r="AH27" s="7">
        <v>15085000000</v>
      </c>
      <c r="AI27" s="7">
        <v>0</v>
      </c>
      <c r="AJ27" s="10">
        <f t="shared" si="4"/>
        <v>15085000000</v>
      </c>
      <c r="AK27" s="8">
        <f t="shared" si="5"/>
        <v>18695000000</v>
      </c>
      <c r="AL27" s="9">
        <f t="shared" si="6"/>
        <v>0.39334543044514836</v>
      </c>
      <c r="AM27" s="7">
        <v>4827000000</v>
      </c>
      <c r="AN27" s="7">
        <v>4714000000</v>
      </c>
      <c r="AO27" s="7">
        <v>4927000000</v>
      </c>
      <c r="AP27" s="8">
        <f t="shared" si="18"/>
        <v>4822666666.666667</v>
      </c>
      <c r="AQ27" s="9">
        <f t="shared" si="19"/>
        <v>0.12847284957263813</v>
      </c>
      <c r="AR27" s="6">
        <v>193</v>
      </c>
      <c r="AS27" s="6">
        <v>199</v>
      </c>
      <c r="AT27" s="6">
        <v>148</v>
      </c>
      <c r="AU27" s="9">
        <f t="shared" si="8"/>
        <v>-0.12430634452547162</v>
      </c>
      <c r="AV27" s="6"/>
      <c r="AW27" s="6"/>
      <c r="AX27" s="9" t="e">
        <f t="shared" si="9"/>
        <v>#DIV/0!</v>
      </c>
      <c r="AY27" s="6" t="s">
        <v>406</v>
      </c>
      <c r="AZ27" s="6" t="s">
        <v>406</v>
      </c>
      <c r="BA27" s="6"/>
      <c r="BB27" s="6"/>
      <c r="BC27" s="6"/>
      <c r="BD27" s="6"/>
      <c r="BE27" s="11" t="e">
        <f t="shared" si="10"/>
        <v>#DIV/0!</v>
      </c>
      <c r="BF27" s="12"/>
      <c r="BG27" s="6">
        <v>43</v>
      </c>
      <c r="BH27" s="6">
        <v>44</v>
      </c>
      <c r="BI27" s="6">
        <v>40</v>
      </c>
      <c r="BJ27" s="13">
        <f t="shared" si="16"/>
        <v>42.333333333333336</v>
      </c>
      <c r="BK27" s="14">
        <f t="shared" si="17"/>
        <v>0.27027027027027029</v>
      </c>
      <c r="BL27" s="15">
        <v>28375610511</v>
      </c>
      <c r="BM27" s="16">
        <v>35791718885</v>
      </c>
      <c r="BN27" s="16">
        <v>-7416108374</v>
      </c>
      <c r="BO27" s="17">
        <f t="shared" si="13"/>
        <v>-4.8262130324957955</v>
      </c>
    </row>
    <row r="28" spans="1:67" s="18" customFormat="1" ht="18" customHeight="1" thickBot="1" x14ac:dyDescent="0.35">
      <c r="A28" s="4">
        <v>22</v>
      </c>
      <c r="B28" s="4" t="s">
        <v>394</v>
      </c>
      <c r="C28" s="28" t="s">
        <v>407</v>
      </c>
      <c r="D28" s="4" t="s">
        <v>764</v>
      </c>
      <c r="E28" s="4">
        <v>36617</v>
      </c>
      <c r="F28" s="4" t="s">
        <v>409</v>
      </c>
      <c r="G28" s="4"/>
      <c r="H28" s="4" t="s">
        <v>408</v>
      </c>
      <c r="I28" s="4" t="s">
        <v>408</v>
      </c>
      <c r="J28" s="4" t="s">
        <v>410</v>
      </c>
      <c r="K28" s="4" t="s">
        <v>411</v>
      </c>
      <c r="L28" s="4" t="s">
        <v>412</v>
      </c>
      <c r="M28" s="4" t="s">
        <v>101</v>
      </c>
      <c r="N28" s="4" t="s">
        <v>411</v>
      </c>
      <c r="O28" s="4" t="s">
        <v>413</v>
      </c>
      <c r="P28" s="4" t="s">
        <v>414</v>
      </c>
      <c r="Q28" s="20" t="s">
        <v>415</v>
      </c>
      <c r="R28" s="21"/>
      <c r="S28" s="6">
        <v>21102</v>
      </c>
      <c r="T28" s="4" t="s">
        <v>416</v>
      </c>
      <c r="U28" s="7">
        <v>5833459854</v>
      </c>
      <c r="V28" s="7">
        <v>6002679604</v>
      </c>
      <c r="W28" s="7">
        <v>7406679877</v>
      </c>
      <c r="X28" s="7">
        <v>13858160300</v>
      </c>
      <c r="Y28" s="7">
        <v>16716722222</v>
      </c>
      <c r="Z28" s="8">
        <f t="shared" si="14"/>
        <v>12660520799.666666</v>
      </c>
      <c r="AA28" s="9">
        <f t="shared" si="15"/>
        <v>0.30108667215016172</v>
      </c>
      <c r="AB28" s="7">
        <v>2013000000</v>
      </c>
      <c r="AC28" s="7">
        <v>403000000</v>
      </c>
      <c r="AD28" s="10">
        <f t="shared" si="2"/>
        <v>2416000000</v>
      </c>
      <c r="AE28" s="7">
        <v>2127000000</v>
      </c>
      <c r="AF28" s="7">
        <v>1720000000</v>
      </c>
      <c r="AG28" s="10">
        <f t="shared" si="3"/>
        <v>3847000000</v>
      </c>
      <c r="AH28" s="7">
        <v>3844000000</v>
      </c>
      <c r="AI28" s="7">
        <v>1157000000</v>
      </c>
      <c r="AJ28" s="10">
        <f t="shared" si="4"/>
        <v>5001000000</v>
      </c>
      <c r="AK28" s="8">
        <f t="shared" si="5"/>
        <v>3754666666.6666665</v>
      </c>
      <c r="AL28" s="9">
        <f t="shared" si="6"/>
        <v>0.39500744709741081</v>
      </c>
      <c r="AM28" s="7">
        <v>2714000000</v>
      </c>
      <c r="AN28" s="7">
        <v>3545000000</v>
      </c>
      <c r="AO28" s="7">
        <v>3993000000</v>
      </c>
      <c r="AP28" s="8">
        <f t="shared" si="18"/>
        <v>3417333333.3333335</v>
      </c>
      <c r="AQ28" s="9">
        <f t="shared" si="19"/>
        <v>0.31538986927813667</v>
      </c>
      <c r="AR28" s="6">
        <v>62</v>
      </c>
      <c r="AS28" s="6">
        <v>63</v>
      </c>
      <c r="AT28" s="6">
        <v>66</v>
      </c>
      <c r="AU28" s="9">
        <f t="shared" si="8"/>
        <v>3.1753909143191983E-2</v>
      </c>
      <c r="AV28" s="6"/>
      <c r="AW28" s="6"/>
      <c r="AX28" s="9" t="e">
        <f t="shared" si="9"/>
        <v>#DIV/0!</v>
      </c>
      <c r="AY28" s="6" t="s">
        <v>406</v>
      </c>
      <c r="AZ28" s="6" t="s">
        <v>406</v>
      </c>
      <c r="BA28" s="6"/>
      <c r="BB28" s="6"/>
      <c r="BC28" s="6"/>
      <c r="BD28" s="6"/>
      <c r="BE28" s="11" t="e">
        <f t="shared" si="10"/>
        <v>#DIV/0!</v>
      </c>
      <c r="BF28" s="12"/>
      <c r="BG28" s="6">
        <v>29</v>
      </c>
      <c r="BH28" s="6">
        <v>25</v>
      </c>
      <c r="BI28" s="6">
        <v>28</v>
      </c>
      <c r="BJ28" s="13">
        <f t="shared" si="16"/>
        <v>27.333333333333332</v>
      </c>
      <c r="BK28" s="14">
        <f t="shared" si="17"/>
        <v>0.42424242424242425</v>
      </c>
      <c r="BL28" s="15">
        <v>94172250039</v>
      </c>
      <c r="BM28" s="16">
        <v>40663492582</v>
      </c>
      <c r="BN28" s="16">
        <v>53508757457</v>
      </c>
      <c r="BO28" s="17">
        <f t="shared" si="13"/>
        <v>0.7599408865862276</v>
      </c>
    </row>
    <row r="29" spans="1:67" s="18" customFormat="1" ht="18" customHeight="1" thickBot="1" x14ac:dyDescent="0.35">
      <c r="A29" s="4">
        <v>23</v>
      </c>
      <c r="B29" s="4" t="s">
        <v>394</v>
      </c>
      <c r="C29" s="28" t="s">
        <v>417</v>
      </c>
      <c r="D29" s="4" t="s">
        <v>764</v>
      </c>
      <c r="E29" s="4">
        <v>32808</v>
      </c>
      <c r="F29" s="4" t="s">
        <v>419</v>
      </c>
      <c r="G29" s="4" t="s">
        <v>418</v>
      </c>
      <c r="H29" s="4" t="s">
        <v>418</v>
      </c>
      <c r="I29" s="4" t="s">
        <v>418</v>
      </c>
      <c r="J29" s="4" t="s">
        <v>420</v>
      </c>
      <c r="K29" s="4" t="s">
        <v>421</v>
      </c>
      <c r="L29" s="4" t="s">
        <v>422</v>
      </c>
      <c r="M29" s="4" t="s">
        <v>320</v>
      </c>
      <c r="N29" s="4" t="s">
        <v>421</v>
      </c>
      <c r="O29" s="4" t="s">
        <v>421</v>
      </c>
      <c r="P29" s="4" t="s">
        <v>423</v>
      </c>
      <c r="Q29" s="20" t="s">
        <v>424</v>
      </c>
      <c r="R29" s="21"/>
      <c r="S29" s="6">
        <v>27213</v>
      </c>
      <c r="T29" s="4" t="s">
        <v>425</v>
      </c>
      <c r="U29" s="7">
        <v>27689219899</v>
      </c>
      <c r="V29" s="7">
        <v>31805917977</v>
      </c>
      <c r="W29" s="7">
        <v>31608112443</v>
      </c>
      <c r="X29" s="7">
        <v>38302596805</v>
      </c>
      <c r="Y29" s="7">
        <v>32351842720</v>
      </c>
      <c r="Z29" s="8">
        <f t="shared" si="14"/>
        <v>34087517322.666668</v>
      </c>
      <c r="AA29" s="9">
        <f t="shared" si="15"/>
        <v>3.9673741972872101E-2</v>
      </c>
      <c r="AB29" s="7">
        <v>11726000000</v>
      </c>
      <c r="AC29" s="7">
        <v>247000000</v>
      </c>
      <c r="AD29" s="10">
        <f t="shared" si="2"/>
        <v>11973000000</v>
      </c>
      <c r="AE29" s="7">
        <v>11927000000</v>
      </c>
      <c r="AF29" s="7">
        <v>201000000</v>
      </c>
      <c r="AG29" s="10">
        <f t="shared" si="3"/>
        <v>12128000000</v>
      </c>
      <c r="AH29" s="7">
        <v>6349000000</v>
      </c>
      <c r="AI29" s="7">
        <v>287000000</v>
      </c>
      <c r="AJ29" s="10">
        <f t="shared" si="4"/>
        <v>6636000000</v>
      </c>
      <c r="AK29" s="8">
        <f t="shared" si="5"/>
        <v>10245666666.666666</v>
      </c>
      <c r="AL29" s="9">
        <f t="shared" si="6"/>
        <v>0.19467536861616372</v>
      </c>
      <c r="AM29" s="7">
        <v>1547258000</v>
      </c>
      <c r="AN29" s="7">
        <v>1632578000</v>
      </c>
      <c r="AO29" s="7">
        <v>1830950000</v>
      </c>
      <c r="AP29" s="8">
        <f t="shared" si="18"/>
        <v>1670262000</v>
      </c>
      <c r="AQ29" s="9">
        <f t="shared" si="19"/>
        <v>5.3713210694358797E-2</v>
      </c>
      <c r="AR29" s="6">
        <v>195</v>
      </c>
      <c r="AS29" s="6">
        <v>204</v>
      </c>
      <c r="AT29" s="6">
        <v>217</v>
      </c>
      <c r="AU29" s="9">
        <f t="shared" si="8"/>
        <v>5.4903082193104913E-2</v>
      </c>
      <c r="AV29" s="6"/>
      <c r="AW29" s="6"/>
      <c r="AX29" s="9" t="e">
        <f t="shared" si="9"/>
        <v>#DIV/0!</v>
      </c>
      <c r="AY29" s="6" t="s">
        <v>406</v>
      </c>
      <c r="AZ29" s="6" t="s">
        <v>406</v>
      </c>
      <c r="BA29" s="6"/>
      <c r="BB29" s="6"/>
      <c r="BC29" s="6"/>
      <c r="BD29" s="6"/>
      <c r="BE29" s="11" t="e">
        <f t="shared" si="10"/>
        <v>#DIV/0!</v>
      </c>
      <c r="BF29" s="12"/>
      <c r="BG29" s="6">
        <v>13</v>
      </c>
      <c r="BH29" s="6">
        <v>15</v>
      </c>
      <c r="BI29" s="6">
        <v>14</v>
      </c>
      <c r="BJ29" s="13">
        <f t="shared" si="16"/>
        <v>14</v>
      </c>
      <c r="BK29" s="14">
        <f t="shared" si="17"/>
        <v>6.4516129032258063E-2</v>
      </c>
      <c r="BL29" s="15">
        <v>45156483481</v>
      </c>
      <c r="BM29" s="16">
        <v>16109893569</v>
      </c>
      <c r="BN29" s="16">
        <v>29046589912</v>
      </c>
      <c r="BO29" s="17">
        <f t="shared" si="13"/>
        <v>0.55462254322475668</v>
      </c>
    </row>
    <row r="30" spans="1:67" s="18" customFormat="1" ht="18" customHeight="1" thickBot="1" x14ac:dyDescent="0.35">
      <c r="A30" s="4">
        <v>24</v>
      </c>
      <c r="B30" s="4" t="s">
        <v>394</v>
      </c>
      <c r="C30" s="28" t="s">
        <v>426</v>
      </c>
      <c r="D30" s="4" t="s">
        <v>764</v>
      </c>
      <c r="E30" s="4">
        <v>38456</v>
      </c>
      <c r="F30" s="4" t="s">
        <v>428</v>
      </c>
      <c r="G30" s="4" t="s">
        <v>427</v>
      </c>
      <c r="H30" s="4" t="s">
        <v>427</v>
      </c>
      <c r="I30" s="4" t="s">
        <v>427</v>
      </c>
      <c r="J30" s="4" t="s">
        <v>429</v>
      </c>
      <c r="K30" s="4" t="s">
        <v>430</v>
      </c>
      <c r="L30" s="4" t="s">
        <v>431</v>
      </c>
      <c r="M30" s="4" t="s">
        <v>58</v>
      </c>
      <c r="N30" s="4" t="s">
        <v>432</v>
      </c>
      <c r="O30" s="4" t="s">
        <v>432</v>
      </c>
      <c r="P30" s="4" t="s">
        <v>430</v>
      </c>
      <c r="Q30" s="20" t="s">
        <v>433</v>
      </c>
      <c r="R30" s="21"/>
      <c r="S30" s="6">
        <v>26129</v>
      </c>
      <c r="T30" s="4" t="s">
        <v>434</v>
      </c>
      <c r="U30" s="7">
        <v>14693147472</v>
      </c>
      <c r="V30" s="7">
        <v>16658811811</v>
      </c>
      <c r="W30" s="7">
        <v>14153939677</v>
      </c>
      <c r="X30" s="7">
        <v>22392957831</v>
      </c>
      <c r="Y30" s="7">
        <v>21821722388</v>
      </c>
      <c r="Z30" s="8">
        <f t="shared" si="14"/>
        <v>19456206632</v>
      </c>
      <c r="AA30" s="9">
        <f t="shared" si="15"/>
        <v>0.10393511302174896</v>
      </c>
      <c r="AB30" s="7">
        <v>4008000000</v>
      </c>
      <c r="AC30" s="7">
        <v>0</v>
      </c>
      <c r="AD30" s="10">
        <f t="shared" si="2"/>
        <v>4008000000</v>
      </c>
      <c r="AE30" s="7">
        <v>7252000000</v>
      </c>
      <c r="AF30" s="7">
        <v>111000000</v>
      </c>
      <c r="AG30" s="10">
        <f t="shared" si="3"/>
        <v>7363000000</v>
      </c>
      <c r="AH30" s="7">
        <v>14534000000</v>
      </c>
      <c r="AI30" s="7">
        <v>232000000</v>
      </c>
      <c r="AJ30" s="10">
        <f t="shared" si="4"/>
        <v>14766000000</v>
      </c>
      <c r="AK30" s="8">
        <f t="shared" si="5"/>
        <v>8712333333.333334</v>
      </c>
      <c r="AL30" s="9">
        <f t="shared" si="6"/>
        <v>0.75893519632517026</v>
      </c>
      <c r="AM30" s="7">
        <v>1986000000</v>
      </c>
      <c r="AN30" s="7">
        <v>2030000000</v>
      </c>
      <c r="AO30" s="7">
        <v>1867000000</v>
      </c>
      <c r="AP30" s="8">
        <f t="shared" si="18"/>
        <v>1961000000</v>
      </c>
      <c r="AQ30" s="9">
        <f t="shared" si="19"/>
        <v>9.5959096000209465E-2</v>
      </c>
      <c r="AR30" s="6">
        <v>89</v>
      </c>
      <c r="AS30" s="6">
        <v>105</v>
      </c>
      <c r="AT30" s="6">
        <v>127</v>
      </c>
      <c r="AU30" s="9">
        <f t="shared" si="8"/>
        <v>0.19455694386447364</v>
      </c>
      <c r="AV30" s="6"/>
      <c r="AW30" s="6"/>
      <c r="AX30" s="9" t="e">
        <f t="shared" si="9"/>
        <v>#DIV/0!</v>
      </c>
      <c r="AY30" s="6" t="s">
        <v>406</v>
      </c>
      <c r="AZ30" s="6" t="s">
        <v>406</v>
      </c>
      <c r="BA30" s="6"/>
      <c r="BB30" s="6"/>
      <c r="BC30" s="6"/>
      <c r="BD30" s="6"/>
      <c r="BE30" s="11" t="e">
        <f t="shared" si="10"/>
        <v>#DIV/0!</v>
      </c>
      <c r="BF30" s="12"/>
      <c r="BG30" s="6">
        <v>14</v>
      </c>
      <c r="BH30" s="6">
        <v>12</v>
      </c>
      <c r="BI30" s="6">
        <v>26</v>
      </c>
      <c r="BJ30" s="13">
        <f t="shared" si="16"/>
        <v>17.333333333333332</v>
      </c>
      <c r="BK30" s="14">
        <f t="shared" si="17"/>
        <v>0.20472440944881889</v>
      </c>
      <c r="BL30" s="15">
        <v>28325540389</v>
      </c>
      <c r="BM30" s="16">
        <v>25147582781</v>
      </c>
      <c r="BN30" s="16">
        <v>3177957608</v>
      </c>
      <c r="BO30" s="17">
        <f t="shared" si="13"/>
        <v>7.9131271976992341</v>
      </c>
    </row>
    <row r="31" spans="1:67" s="18" customFormat="1" ht="18" customHeight="1" thickBot="1" x14ac:dyDescent="0.35">
      <c r="A31" s="4">
        <v>25</v>
      </c>
      <c r="B31" s="4" t="s">
        <v>435</v>
      </c>
      <c r="C31" s="28" t="s">
        <v>436</v>
      </c>
      <c r="D31" s="4" t="s">
        <v>765</v>
      </c>
      <c r="E31" s="4" t="s">
        <v>437</v>
      </c>
      <c r="F31" s="4" t="s">
        <v>438</v>
      </c>
      <c r="G31" s="4" t="s">
        <v>439</v>
      </c>
      <c r="H31" s="4" t="s">
        <v>439</v>
      </c>
      <c r="I31" s="4" t="s">
        <v>439</v>
      </c>
      <c r="J31" s="4" t="s">
        <v>440</v>
      </c>
      <c r="K31" s="4" t="s">
        <v>80</v>
      </c>
      <c r="L31" s="4" t="s">
        <v>441</v>
      </c>
      <c r="M31" s="4" t="s">
        <v>101</v>
      </c>
      <c r="N31" s="4" t="s">
        <v>442</v>
      </c>
      <c r="O31" s="4" t="s">
        <v>443</v>
      </c>
      <c r="P31" s="4" t="s">
        <v>444</v>
      </c>
      <c r="Q31" s="20" t="s">
        <v>445</v>
      </c>
      <c r="R31" s="21"/>
      <c r="S31" s="6">
        <v>25929</v>
      </c>
      <c r="T31" s="4" t="s">
        <v>446</v>
      </c>
      <c r="U31" s="7">
        <v>8618276896</v>
      </c>
      <c r="V31" s="7">
        <v>6664519307</v>
      </c>
      <c r="W31" s="7">
        <v>7784339221</v>
      </c>
      <c r="X31" s="7">
        <v>9061128006</v>
      </c>
      <c r="Y31" s="7">
        <v>11607275458</v>
      </c>
      <c r="Z31" s="8">
        <f t="shared" si="14"/>
        <v>9484247561.666666</v>
      </c>
      <c r="AA31" s="9">
        <f t="shared" si="15"/>
        <v>7.7277184065332793E-2</v>
      </c>
      <c r="AB31" s="7">
        <v>7412449540</v>
      </c>
      <c r="AC31" s="7">
        <v>0</v>
      </c>
      <c r="AD31" s="10">
        <f t="shared" si="2"/>
        <v>7412449540</v>
      </c>
      <c r="AE31" s="7">
        <v>8472363592</v>
      </c>
      <c r="AF31" s="7">
        <v>0</v>
      </c>
      <c r="AG31" s="10">
        <f t="shared" si="3"/>
        <v>8472363592</v>
      </c>
      <c r="AH31" s="7">
        <v>9895995392</v>
      </c>
      <c r="AI31" s="7">
        <v>0</v>
      </c>
      <c r="AJ31" s="10">
        <f t="shared" si="4"/>
        <v>9895995392</v>
      </c>
      <c r="AK31" s="8">
        <f t="shared" si="5"/>
        <v>8593602841.333334</v>
      </c>
      <c r="AL31" s="9">
        <f t="shared" si="6"/>
        <v>1.043413863636113</v>
      </c>
      <c r="AM31" s="7">
        <v>279034488</v>
      </c>
      <c r="AN31" s="7">
        <v>254451162</v>
      </c>
      <c r="AO31" s="7">
        <v>290609889</v>
      </c>
      <c r="AP31" s="8">
        <f t="shared" si="18"/>
        <v>274698513</v>
      </c>
      <c r="AQ31" s="9">
        <f t="shared" si="19"/>
        <v>3.0641322583626354E-2</v>
      </c>
      <c r="AR31" s="6">
        <v>34</v>
      </c>
      <c r="AS31" s="6">
        <v>32</v>
      </c>
      <c r="AT31" s="6">
        <v>31</v>
      </c>
      <c r="AU31" s="9">
        <f t="shared" si="8"/>
        <v>-4.5136289367769034E-2</v>
      </c>
      <c r="AV31" s="6"/>
      <c r="AW31" s="6"/>
      <c r="AX31" s="9" t="e">
        <f t="shared" si="9"/>
        <v>#DIV/0!</v>
      </c>
      <c r="AY31" s="6"/>
      <c r="AZ31" s="6" t="s">
        <v>64</v>
      </c>
      <c r="BA31" s="6"/>
      <c r="BB31" s="6">
        <v>0</v>
      </c>
      <c r="BC31" s="6">
        <v>0</v>
      </c>
      <c r="BD31" s="6">
        <v>0</v>
      </c>
      <c r="BE31" s="11">
        <f t="shared" si="10"/>
        <v>0</v>
      </c>
      <c r="BF31" s="12">
        <v>0</v>
      </c>
      <c r="BG31" s="6">
        <v>5</v>
      </c>
      <c r="BH31" s="6">
        <v>5</v>
      </c>
      <c r="BI31" s="6">
        <v>5</v>
      </c>
      <c r="BJ31" s="13">
        <f t="shared" si="16"/>
        <v>5</v>
      </c>
      <c r="BK31" s="14">
        <f t="shared" si="17"/>
        <v>0.16129032258064516</v>
      </c>
      <c r="BL31" s="15">
        <v>22953565863</v>
      </c>
      <c r="BM31" s="16">
        <v>12282827837</v>
      </c>
      <c r="BN31" s="16">
        <v>10670738026</v>
      </c>
      <c r="BO31" s="17">
        <f t="shared" si="13"/>
        <v>1.1510757556855047</v>
      </c>
    </row>
    <row r="32" spans="1:67" s="18" customFormat="1" ht="18" customHeight="1" thickBot="1" x14ac:dyDescent="0.35">
      <c r="A32" s="4">
        <v>26</v>
      </c>
      <c r="B32" s="4" t="s">
        <v>435</v>
      </c>
      <c r="C32" s="28" t="s">
        <v>447</v>
      </c>
      <c r="D32" s="4" t="s">
        <v>766</v>
      </c>
      <c r="E32" s="4" t="s">
        <v>448</v>
      </c>
      <c r="F32" s="4" t="s">
        <v>449</v>
      </c>
      <c r="G32" s="4" t="s">
        <v>450</v>
      </c>
      <c r="H32" s="4" t="s">
        <v>450</v>
      </c>
      <c r="I32" s="4" t="s">
        <v>450</v>
      </c>
      <c r="J32" s="4" t="s">
        <v>451</v>
      </c>
      <c r="K32" s="4" t="s">
        <v>80</v>
      </c>
      <c r="L32" s="4" t="s">
        <v>452</v>
      </c>
      <c r="M32" s="4" t="s">
        <v>387</v>
      </c>
      <c r="N32" s="4" t="s">
        <v>453</v>
      </c>
      <c r="O32" s="4" t="s">
        <v>454</v>
      </c>
      <c r="P32" s="4" t="s">
        <v>455</v>
      </c>
      <c r="Q32" s="20" t="s">
        <v>456</v>
      </c>
      <c r="R32" s="21"/>
      <c r="S32" s="6">
        <v>29142</v>
      </c>
      <c r="T32" s="4" t="s">
        <v>457</v>
      </c>
      <c r="U32" s="7">
        <v>31647178048</v>
      </c>
      <c r="V32" s="7">
        <v>27313528622</v>
      </c>
      <c r="W32" s="7">
        <v>31785412073</v>
      </c>
      <c r="X32" s="7">
        <v>38151516078</v>
      </c>
      <c r="Y32" s="7">
        <v>33974818204</v>
      </c>
      <c r="Z32" s="8">
        <f t="shared" si="14"/>
        <v>34637248785</v>
      </c>
      <c r="AA32" s="9">
        <f t="shared" si="15"/>
        <v>1.7900992409255245E-2</v>
      </c>
      <c r="AB32" s="7">
        <v>19961733360</v>
      </c>
      <c r="AC32" s="7">
        <v>0</v>
      </c>
      <c r="AD32" s="10">
        <f t="shared" si="2"/>
        <v>19961733360</v>
      </c>
      <c r="AE32" s="7">
        <v>25399337070</v>
      </c>
      <c r="AF32" s="7">
        <v>0</v>
      </c>
      <c r="AG32" s="10">
        <f t="shared" si="3"/>
        <v>25399337070</v>
      </c>
      <c r="AH32" s="7">
        <v>19026925504</v>
      </c>
      <c r="AI32" s="7">
        <v>0</v>
      </c>
      <c r="AJ32" s="10">
        <f t="shared" si="4"/>
        <v>19026925504</v>
      </c>
      <c r="AK32" s="8">
        <f t="shared" si="5"/>
        <v>21462665311.333332</v>
      </c>
      <c r="AL32" s="9">
        <f t="shared" si="6"/>
        <v>0.54931976907587987</v>
      </c>
      <c r="AM32" s="7">
        <v>237555575</v>
      </c>
      <c r="AN32" s="7">
        <v>365352157</v>
      </c>
      <c r="AO32" s="7">
        <v>454639605</v>
      </c>
      <c r="AP32" s="8">
        <f t="shared" si="18"/>
        <v>352515779</v>
      </c>
      <c r="AQ32" s="9">
        <f t="shared" si="19"/>
        <v>1.3125742400097496E-2</v>
      </c>
      <c r="AR32" s="6">
        <v>94</v>
      </c>
      <c r="AS32" s="6">
        <v>98</v>
      </c>
      <c r="AT32" s="6">
        <v>87</v>
      </c>
      <c r="AU32" s="9">
        <f t="shared" si="8"/>
        <v>-3.7954307273497023E-2</v>
      </c>
      <c r="AV32" s="6"/>
      <c r="AW32" s="6"/>
      <c r="AX32" s="9" t="e">
        <f t="shared" si="9"/>
        <v>#DIV/0!</v>
      </c>
      <c r="AY32" s="6"/>
      <c r="AZ32" s="6" t="s">
        <v>64</v>
      </c>
      <c r="BA32" s="6"/>
      <c r="BB32" s="6">
        <v>1</v>
      </c>
      <c r="BC32" s="6">
        <v>4</v>
      </c>
      <c r="BD32" s="6">
        <v>0</v>
      </c>
      <c r="BE32" s="11">
        <f t="shared" si="10"/>
        <v>1.6666666666666667</v>
      </c>
      <c r="BF32" s="12">
        <v>0</v>
      </c>
      <c r="BG32" s="6">
        <v>4</v>
      </c>
      <c r="BH32" s="6">
        <v>4</v>
      </c>
      <c r="BI32" s="6">
        <v>4</v>
      </c>
      <c r="BJ32" s="13">
        <f t="shared" si="16"/>
        <v>4</v>
      </c>
      <c r="BK32" s="14">
        <f t="shared" si="17"/>
        <v>4.5977011494252873E-2</v>
      </c>
      <c r="BL32" s="15">
        <v>51878713870</v>
      </c>
      <c r="BM32" s="16">
        <v>13220323125</v>
      </c>
      <c r="BN32" s="16">
        <v>38658390745</v>
      </c>
      <c r="BO32" s="17">
        <f t="shared" si="13"/>
        <v>0.34197810281872354</v>
      </c>
    </row>
    <row r="33" spans="1:67" s="18" customFormat="1" ht="18" customHeight="1" thickBot="1" x14ac:dyDescent="0.35">
      <c r="A33" s="4">
        <v>27</v>
      </c>
      <c r="B33" s="4" t="s">
        <v>435</v>
      </c>
      <c r="C33" s="28" t="s">
        <v>458</v>
      </c>
      <c r="D33" s="4" t="s">
        <v>765</v>
      </c>
      <c r="E33" s="4" t="s">
        <v>459</v>
      </c>
      <c r="F33" s="4" t="s">
        <v>460</v>
      </c>
      <c r="G33" s="4" t="s">
        <v>461</v>
      </c>
      <c r="H33" s="4" t="s">
        <v>461</v>
      </c>
      <c r="I33" s="4" t="s">
        <v>461</v>
      </c>
      <c r="J33" s="4" t="s">
        <v>462</v>
      </c>
      <c r="K33" s="4" t="s">
        <v>80</v>
      </c>
      <c r="L33" s="4" t="s">
        <v>463</v>
      </c>
      <c r="M33" s="4" t="s">
        <v>464</v>
      </c>
      <c r="N33" s="4" t="s">
        <v>465</v>
      </c>
      <c r="O33" s="4" t="s">
        <v>466</v>
      </c>
      <c r="P33" s="4" t="s">
        <v>467</v>
      </c>
      <c r="Q33" s="20" t="s">
        <v>468</v>
      </c>
      <c r="R33" s="21"/>
      <c r="S33" s="6">
        <v>101006</v>
      </c>
      <c r="T33" s="4" t="s">
        <v>469</v>
      </c>
      <c r="U33" s="7">
        <v>33520319995</v>
      </c>
      <c r="V33" s="7">
        <v>26783452622</v>
      </c>
      <c r="W33" s="7">
        <v>28715354068</v>
      </c>
      <c r="X33" s="7">
        <v>26460897565</v>
      </c>
      <c r="Y33" s="7">
        <v>37200626272</v>
      </c>
      <c r="Z33" s="8">
        <f t="shared" si="14"/>
        <v>30792292635</v>
      </c>
      <c r="AA33" s="9">
        <f t="shared" si="15"/>
        <v>2.6385537399849168E-2</v>
      </c>
      <c r="AB33" s="7">
        <v>13790754974</v>
      </c>
      <c r="AC33" s="7">
        <v>0</v>
      </c>
      <c r="AD33" s="10">
        <f t="shared" si="2"/>
        <v>13790754974</v>
      </c>
      <c r="AE33" s="7">
        <v>11830762791</v>
      </c>
      <c r="AF33" s="7">
        <v>0</v>
      </c>
      <c r="AG33" s="10">
        <f t="shared" si="3"/>
        <v>11830762791</v>
      </c>
      <c r="AH33" s="7">
        <v>13103459648</v>
      </c>
      <c r="AI33" s="7">
        <v>0</v>
      </c>
      <c r="AJ33" s="10">
        <f t="shared" si="4"/>
        <v>13103459648</v>
      </c>
      <c r="AK33" s="8">
        <f t="shared" si="5"/>
        <v>12908325804.333334</v>
      </c>
      <c r="AL33" s="9">
        <f t="shared" si="6"/>
        <v>0.42554348918813462</v>
      </c>
      <c r="AM33" s="7">
        <v>676019311</v>
      </c>
      <c r="AN33" s="7">
        <v>321115066</v>
      </c>
      <c r="AO33" s="7">
        <v>441231067</v>
      </c>
      <c r="AP33" s="8">
        <f t="shared" si="18"/>
        <v>479455148</v>
      </c>
      <c r="AQ33" s="9">
        <f t="shared" si="19"/>
        <v>1.4329269737404209E-2</v>
      </c>
      <c r="AR33" s="6">
        <v>88</v>
      </c>
      <c r="AS33" s="6">
        <v>94</v>
      </c>
      <c r="AT33" s="6">
        <v>83</v>
      </c>
      <c r="AU33" s="9">
        <f t="shared" si="8"/>
        <v>-2.8824517308113751E-2</v>
      </c>
      <c r="AV33" s="6"/>
      <c r="AW33" s="6"/>
      <c r="AX33" s="9" t="e">
        <f t="shared" si="9"/>
        <v>#DIV/0!</v>
      </c>
      <c r="AY33" s="6"/>
      <c r="AZ33" s="6" t="s">
        <v>64</v>
      </c>
      <c r="BA33" s="6"/>
      <c r="BB33" s="6">
        <v>2</v>
      </c>
      <c r="BC33" s="6">
        <v>3</v>
      </c>
      <c r="BD33" s="6">
        <v>4</v>
      </c>
      <c r="BE33" s="11">
        <f t="shared" si="10"/>
        <v>3</v>
      </c>
      <c r="BF33" s="12">
        <v>0</v>
      </c>
      <c r="BG33" s="6">
        <v>8</v>
      </c>
      <c r="BH33" s="6">
        <v>8</v>
      </c>
      <c r="BI33" s="6">
        <v>9</v>
      </c>
      <c r="BJ33" s="13">
        <f t="shared" si="16"/>
        <v>8.3333333333333339</v>
      </c>
      <c r="BK33" s="14">
        <f t="shared" si="17"/>
        <v>0.10843373493975904</v>
      </c>
      <c r="BL33" s="15">
        <v>45200245124</v>
      </c>
      <c r="BM33" s="16">
        <v>14952821352</v>
      </c>
      <c r="BN33" s="16">
        <v>30247423771</v>
      </c>
      <c r="BO33" s="17">
        <f t="shared" si="13"/>
        <v>0.49435024500619312</v>
      </c>
    </row>
    <row r="34" spans="1:67" s="18" customFormat="1" ht="18" customHeight="1" thickBot="1" x14ac:dyDescent="0.35">
      <c r="A34" s="4">
        <v>28</v>
      </c>
      <c r="B34" s="4" t="s">
        <v>435</v>
      </c>
      <c r="C34" s="28" t="s">
        <v>470</v>
      </c>
      <c r="D34" s="4" t="s">
        <v>767</v>
      </c>
      <c r="E34" s="4" t="s">
        <v>471</v>
      </c>
      <c r="F34" s="4" t="s">
        <v>472</v>
      </c>
      <c r="G34" s="4" t="s">
        <v>473</v>
      </c>
      <c r="H34" s="4" t="s">
        <v>473</v>
      </c>
      <c r="I34" s="4" t="s">
        <v>474</v>
      </c>
      <c r="J34" s="4" t="s">
        <v>475</v>
      </c>
      <c r="K34" s="4" t="s">
        <v>80</v>
      </c>
      <c r="L34" s="4" t="s">
        <v>476</v>
      </c>
      <c r="M34" s="4" t="s">
        <v>227</v>
      </c>
      <c r="N34" s="4" t="s">
        <v>477</v>
      </c>
      <c r="O34" s="4" t="s">
        <v>478</v>
      </c>
      <c r="P34" s="4" t="s">
        <v>479</v>
      </c>
      <c r="Q34" s="20" t="s">
        <v>480</v>
      </c>
      <c r="R34" s="21"/>
      <c r="S34" s="6" t="s">
        <v>753</v>
      </c>
      <c r="T34" s="4" t="s">
        <v>481</v>
      </c>
      <c r="U34" s="7">
        <v>10870825296</v>
      </c>
      <c r="V34" s="7">
        <v>8142884299</v>
      </c>
      <c r="W34" s="7">
        <v>9769983446</v>
      </c>
      <c r="X34" s="7">
        <v>11023656650</v>
      </c>
      <c r="Y34" s="7">
        <v>12824536612</v>
      </c>
      <c r="Z34" s="8">
        <f t="shared" si="14"/>
        <v>11206058902.666666</v>
      </c>
      <c r="AA34" s="9">
        <f t="shared" si="15"/>
        <v>4.2184935724900452E-2</v>
      </c>
      <c r="AB34" s="7">
        <v>53190253</v>
      </c>
      <c r="AC34" s="7">
        <v>1598986088</v>
      </c>
      <c r="AD34" s="10">
        <f t="shared" si="2"/>
        <v>1652176341</v>
      </c>
      <c r="AE34" s="7">
        <v>64186116</v>
      </c>
      <c r="AF34" s="7">
        <v>2440697641</v>
      </c>
      <c r="AG34" s="10">
        <f t="shared" si="3"/>
        <v>2504883757</v>
      </c>
      <c r="AH34" s="7">
        <v>297129536</v>
      </c>
      <c r="AI34" s="7">
        <v>2095303007</v>
      </c>
      <c r="AJ34" s="10">
        <f t="shared" si="4"/>
        <v>2392432543</v>
      </c>
      <c r="AK34" s="8">
        <f t="shared" si="5"/>
        <v>2183164213.6666665</v>
      </c>
      <c r="AL34" s="9">
        <f t="shared" si="6"/>
        <v>0.21349455359641928</v>
      </c>
      <c r="AM34" s="7">
        <v>494747491</v>
      </c>
      <c r="AN34" s="7">
        <v>474299815</v>
      </c>
      <c r="AO34" s="7">
        <v>353205711</v>
      </c>
      <c r="AP34" s="8">
        <f t="shared" si="18"/>
        <v>440751005.66666669</v>
      </c>
      <c r="AQ34" s="9">
        <f t="shared" si="19"/>
        <v>3.1519173160507744E-2</v>
      </c>
      <c r="AR34" s="6">
        <v>42</v>
      </c>
      <c r="AS34" s="6">
        <v>41</v>
      </c>
      <c r="AT34" s="6">
        <v>38</v>
      </c>
      <c r="AU34" s="9">
        <f t="shared" si="8"/>
        <v>-4.8810268788658129E-2</v>
      </c>
      <c r="AV34" s="6"/>
      <c r="AW34" s="6"/>
      <c r="AX34" s="9" t="e">
        <f t="shared" si="9"/>
        <v>#DIV/0!</v>
      </c>
      <c r="AY34" s="6"/>
      <c r="AZ34" s="6" t="s">
        <v>64</v>
      </c>
      <c r="BA34" s="6"/>
      <c r="BB34" s="6">
        <v>0</v>
      </c>
      <c r="BC34" s="6">
        <v>2</v>
      </c>
      <c r="BD34" s="6">
        <v>2</v>
      </c>
      <c r="BE34" s="11">
        <f t="shared" si="10"/>
        <v>1.3333333333333333</v>
      </c>
      <c r="BF34" s="12">
        <v>0</v>
      </c>
      <c r="BG34" s="6">
        <v>7</v>
      </c>
      <c r="BH34" s="6">
        <v>7</v>
      </c>
      <c r="BI34" s="6">
        <v>7</v>
      </c>
      <c r="BJ34" s="13">
        <f t="shared" si="16"/>
        <v>7</v>
      </c>
      <c r="BK34" s="14">
        <f t="shared" si="17"/>
        <v>0.18421052631578946</v>
      </c>
      <c r="BL34" s="15">
        <v>9826099779</v>
      </c>
      <c r="BM34" s="16">
        <v>1357813878</v>
      </c>
      <c r="BN34" s="16">
        <v>8468285901</v>
      </c>
      <c r="BO34" s="17">
        <f t="shared" si="13"/>
        <v>0.16034105294433421</v>
      </c>
    </row>
    <row r="35" spans="1:67" s="18" customFormat="1" ht="18" customHeight="1" thickBot="1" x14ac:dyDescent="0.35">
      <c r="A35" s="4">
        <v>29</v>
      </c>
      <c r="B35" s="4" t="s">
        <v>482</v>
      </c>
      <c r="C35" s="28" t="s">
        <v>483</v>
      </c>
      <c r="D35" s="4" t="s">
        <v>768</v>
      </c>
      <c r="E35" s="4">
        <v>42543</v>
      </c>
      <c r="F35" s="4" t="s">
        <v>485</v>
      </c>
      <c r="G35" s="4" t="s">
        <v>484</v>
      </c>
      <c r="H35" s="4" t="s">
        <v>484</v>
      </c>
      <c r="I35" s="4" t="s">
        <v>484</v>
      </c>
      <c r="J35" s="4" t="s">
        <v>486</v>
      </c>
      <c r="K35" s="4" t="s">
        <v>487</v>
      </c>
      <c r="L35" s="4" t="s">
        <v>488</v>
      </c>
      <c r="M35" s="4" t="s">
        <v>489</v>
      </c>
      <c r="N35" s="4" t="s">
        <v>490</v>
      </c>
      <c r="O35" s="4" t="s">
        <v>491</v>
      </c>
      <c r="P35" s="4" t="s">
        <v>492</v>
      </c>
      <c r="Q35" s="20" t="s">
        <v>493</v>
      </c>
      <c r="R35" s="21"/>
      <c r="S35" s="6">
        <v>28121</v>
      </c>
      <c r="T35" s="4" t="s">
        <v>494</v>
      </c>
      <c r="U35" s="7">
        <v>333000000</v>
      </c>
      <c r="V35" s="7">
        <v>302000000</v>
      </c>
      <c r="W35" s="7">
        <v>8508000000</v>
      </c>
      <c r="X35" s="7">
        <v>8250000000</v>
      </c>
      <c r="Y35" s="7">
        <v>12319000000</v>
      </c>
      <c r="Z35" s="8">
        <f t="shared" si="14"/>
        <v>9692333333.333334</v>
      </c>
      <c r="AA35" s="9">
        <f t="shared" si="15"/>
        <v>1.4662256222027832</v>
      </c>
      <c r="AB35" s="7">
        <v>700000000</v>
      </c>
      <c r="AC35" s="7">
        <v>150000000</v>
      </c>
      <c r="AD35" s="10">
        <f t="shared" si="2"/>
        <v>850000000</v>
      </c>
      <c r="AE35" s="7">
        <v>0</v>
      </c>
      <c r="AF35" s="7">
        <v>4200000000</v>
      </c>
      <c r="AG35" s="10">
        <f t="shared" si="3"/>
        <v>4200000000</v>
      </c>
      <c r="AH35" s="7">
        <v>0</v>
      </c>
      <c r="AI35" s="7">
        <v>7700000000</v>
      </c>
      <c r="AJ35" s="10">
        <f t="shared" si="4"/>
        <v>7700000000</v>
      </c>
      <c r="AK35" s="8">
        <f t="shared" si="5"/>
        <v>4250000000</v>
      </c>
      <c r="AL35" s="9">
        <f t="shared" si="6"/>
        <v>0.79444234274512493</v>
      </c>
      <c r="AM35" s="7">
        <v>534000000</v>
      </c>
      <c r="AN35" s="7">
        <v>439000000</v>
      </c>
      <c r="AO35" s="7">
        <v>313000000</v>
      </c>
      <c r="AP35" s="8">
        <f t="shared" si="18"/>
        <v>428666666.66666669</v>
      </c>
      <c r="AQ35" s="9">
        <f t="shared" si="19"/>
        <v>3.2293565360938199E-2</v>
      </c>
      <c r="AR35" s="6">
        <v>20</v>
      </c>
      <c r="AS35" s="6">
        <v>24</v>
      </c>
      <c r="AT35" s="6">
        <v>32</v>
      </c>
      <c r="AU35" s="9">
        <f t="shared" si="8"/>
        <v>0.26491106406735176</v>
      </c>
      <c r="AV35" s="6">
        <v>14</v>
      </c>
      <c r="AW35" s="6">
        <v>11</v>
      </c>
      <c r="AX35" s="9">
        <f t="shared" si="9"/>
        <v>0.7857142857142857</v>
      </c>
      <c r="AY35" s="6" t="s">
        <v>406</v>
      </c>
      <c r="AZ35" s="6" t="s">
        <v>406</v>
      </c>
      <c r="BA35" s="6"/>
      <c r="BB35" s="6">
        <v>2</v>
      </c>
      <c r="BC35" s="6">
        <v>3</v>
      </c>
      <c r="BD35" s="6">
        <v>1</v>
      </c>
      <c r="BE35" s="11">
        <f t="shared" si="10"/>
        <v>2</v>
      </c>
      <c r="BF35" s="12" t="s">
        <v>151</v>
      </c>
      <c r="BG35" s="6">
        <v>6</v>
      </c>
      <c r="BH35" s="6">
        <v>8</v>
      </c>
      <c r="BI35" s="6">
        <v>8</v>
      </c>
      <c r="BJ35" s="13">
        <f t="shared" si="16"/>
        <v>7.333333333333333</v>
      </c>
      <c r="BK35" s="14">
        <f t="shared" si="17"/>
        <v>0.25</v>
      </c>
      <c r="BL35" s="15">
        <v>10374295276</v>
      </c>
      <c r="BM35" s="16">
        <v>7254010181</v>
      </c>
      <c r="BN35" s="16">
        <v>3120285095</v>
      </c>
      <c r="BO35" s="17">
        <f t="shared" si="13"/>
        <v>2.3247908316531571</v>
      </c>
    </row>
    <row r="36" spans="1:67" s="18" customFormat="1" ht="18" customHeight="1" thickBot="1" x14ac:dyDescent="0.35">
      <c r="A36" s="4">
        <v>30</v>
      </c>
      <c r="B36" s="4" t="s">
        <v>482</v>
      </c>
      <c r="C36" s="28" t="s">
        <v>495</v>
      </c>
      <c r="D36" s="4" t="s">
        <v>769</v>
      </c>
      <c r="E36" s="4">
        <v>41218</v>
      </c>
      <c r="F36" s="4" t="s">
        <v>497</v>
      </c>
      <c r="G36" s="4" t="s">
        <v>496</v>
      </c>
      <c r="H36" s="4" t="s">
        <v>496</v>
      </c>
      <c r="I36" s="4" t="s">
        <v>498</v>
      </c>
      <c r="J36" s="4" t="s">
        <v>499</v>
      </c>
      <c r="K36" s="4" t="s">
        <v>500</v>
      </c>
      <c r="L36" s="4" t="s">
        <v>501</v>
      </c>
      <c r="M36" s="4" t="s">
        <v>464</v>
      </c>
      <c r="N36" s="4" t="s">
        <v>502</v>
      </c>
      <c r="O36" s="4" t="s">
        <v>503</v>
      </c>
      <c r="P36" s="4" t="s">
        <v>504</v>
      </c>
      <c r="Q36" s="20" t="s">
        <v>505</v>
      </c>
      <c r="R36" s="21"/>
      <c r="S36" s="6">
        <v>10792</v>
      </c>
      <c r="T36" s="4" t="s">
        <v>506</v>
      </c>
      <c r="U36" s="7">
        <v>14142000000</v>
      </c>
      <c r="V36" s="7">
        <v>15023000000</v>
      </c>
      <c r="W36" s="7">
        <v>16632000000</v>
      </c>
      <c r="X36" s="7">
        <v>19093000000</v>
      </c>
      <c r="Y36" s="7">
        <v>20451000000</v>
      </c>
      <c r="Z36" s="8">
        <f t="shared" si="14"/>
        <v>18725333333.333332</v>
      </c>
      <c r="AA36" s="9">
        <f t="shared" si="15"/>
        <v>9.6606785758619695E-2</v>
      </c>
      <c r="AB36" s="7">
        <v>572000000</v>
      </c>
      <c r="AC36" s="7">
        <v>300000000</v>
      </c>
      <c r="AD36" s="10">
        <f t="shared" si="2"/>
        <v>872000000</v>
      </c>
      <c r="AE36" s="7">
        <v>652000000</v>
      </c>
      <c r="AF36" s="7">
        <v>396000000</v>
      </c>
      <c r="AG36" s="10">
        <f t="shared" si="3"/>
        <v>1048000000</v>
      </c>
      <c r="AH36" s="7">
        <v>1790000000</v>
      </c>
      <c r="AI36" s="7">
        <v>304000000</v>
      </c>
      <c r="AJ36" s="10">
        <f t="shared" si="4"/>
        <v>2094000000</v>
      </c>
      <c r="AK36" s="8">
        <f t="shared" si="5"/>
        <v>1338000000</v>
      </c>
      <c r="AL36" s="9">
        <f t="shared" si="6"/>
        <v>0.11182711478211337</v>
      </c>
      <c r="AM36" s="7">
        <v>615000000</v>
      </c>
      <c r="AN36" s="7">
        <v>871000000</v>
      </c>
      <c r="AO36" s="7">
        <v>800000000</v>
      </c>
      <c r="AP36" s="8">
        <f t="shared" si="18"/>
        <v>762000000</v>
      </c>
      <c r="AQ36" s="9">
        <f t="shared" si="19"/>
        <v>4.2722870976929651E-2</v>
      </c>
      <c r="AR36" s="6">
        <v>62</v>
      </c>
      <c r="AS36" s="6">
        <v>59</v>
      </c>
      <c r="AT36" s="6">
        <v>59</v>
      </c>
      <c r="AU36" s="9">
        <f t="shared" si="8"/>
        <v>-2.449351451371351E-2</v>
      </c>
      <c r="AV36" s="6">
        <v>18</v>
      </c>
      <c r="AW36" s="6">
        <v>3</v>
      </c>
      <c r="AX36" s="9">
        <f t="shared" si="9"/>
        <v>0.16666666666666666</v>
      </c>
      <c r="AY36" s="6" t="s">
        <v>406</v>
      </c>
      <c r="AZ36" s="6" t="s">
        <v>406</v>
      </c>
      <c r="BA36" s="6"/>
      <c r="BB36" s="6">
        <v>1</v>
      </c>
      <c r="BC36" s="6">
        <v>2</v>
      </c>
      <c r="BD36" s="6">
        <v>0</v>
      </c>
      <c r="BE36" s="11">
        <f t="shared" si="10"/>
        <v>1</v>
      </c>
      <c r="BF36" s="12" t="s">
        <v>507</v>
      </c>
      <c r="BG36" s="6">
        <v>8</v>
      </c>
      <c r="BH36" s="6">
        <v>8</v>
      </c>
      <c r="BI36" s="6">
        <v>7</v>
      </c>
      <c r="BJ36" s="13">
        <f t="shared" si="16"/>
        <v>7.666666666666667</v>
      </c>
      <c r="BK36" s="14">
        <f t="shared" si="17"/>
        <v>0.11864406779661017</v>
      </c>
      <c r="BL36" s="15">
        <v>23248860592</v>
      </c>
      <c r="BM36" s="16">
        <v>1703670840</v>
      </c>
      <c r="BN36" s="16">
        <v>21545189752</v>
      </c>
      <c r="BO36" s="17">
        <f t="shared" si="13"/>
        <v>7.9074301949085934E-2</v>
      </c>
    </row>
    <row r="37" spans="1:67" s="18" customFormat="1" ht="18" customHeight="1" thickBot="1" x14ac:dyDescent="0.35">
      <c r="A37" s="4">
        <v>31</v>
      </c>
      <c r="B37" s="4" t="s">
        <v>482</v>
      </c>
      <c r="C37" s="28" t="s">
        <v>508</v>
      </c>
      <c r="D37" s="4" t="s">
        <v>770</v>
      </c>
      <c r="E37" s="4">
        <v>40975</v>
      </c>
      <c r="F37" s="4" t="s">
        <v>510</v>
      </c>
      <c r="G37" s="4" t="s">
        <v>509</v>
      </c>
      <c r="H37" s="4" t="s">
        <v>509</v>
      </c>
      <c r="I37" s="4" t="s">
        <v>509</v>
      </c>
      <c r="J37" s="4" t="s">
        <v>511</v>
      </c>
      <c r="K37" s="4" t="s">
        <v>512</v>
      </c>
      <c r="L37" s="4" t="s">
        <v>513</v>
      </c>
      <c r="M37" s="4" t="s">
        <v>101</v>
      </c>
      <c r="N37" s="4" t="s">
        <v>514</v>
      </c>
      <c r="O37" s="4" t="s">
        <v>515</v>
      </c>
      <c r="P37" s="4" t="s">
        <v>516</v>
      </c>
      <c r="Q37" s="20" t="s">
        <v>517</v>
      </c>
      <c r="R37" s="21"/>
      <c r="S37" s="6">
        <v>27199</v>
      </c>
      <c r="T37" s="4" t="s">
        <v>518</v>
      </c>
      <c r="U37" s="7">
        <v>3102000000</v>
      </c>
      <c r="V37" s="7">
        <v>5019000000</v>
      </c>
      <c r="W37" s="7">
        <v>4452000000</v>
      </c>
      <c r="X37" s="7">
        <v>5559000000</v>
      </c>
      <c r="Y37" s="7">
        <v>7206000000</v>
      </c>
      <c r="Z37" s="8">
        <f t="shared" si="14"/>
        <v>5739000000</v>
      </c>
      <c r="AA37" s="9">
        <f t="shared" si="15"/>
        <v>0.23456259948945313</v>
      </c>
      <c r="AB37" s="7">
        <v>2639000000</v>
      </c>
      <c r="AC37" s="7"/>
      <c r="AD37" s="10">
        <f t="shared" si="2"/>
        <v>2639000000</v>
      </c>
      <c r="AE37" s="7">
        <v>2730000000</v>
      </c>
      <c r="AF37" s="7">
        <v>0</v>
      </c>
      <c r="AG37" s="10">
        <f t="shared" si="3"/>
        <v>2730000000</v>
      </c>
      <c r="AH37" s="7">
        <v>1988000000</v>
      </c>
      <c r="AI37" s="7">
        <v>609000000</v>
      </c>
      <c r="AJ37" s="10">
        <f t="shared" si="4"/>
        <v>2597000000</v>
      </c>
      <c r="AK37" s="8">
        <f t="shared" si="5"/>
        <v>2655333333.3333335</v>
      </c>
      <c r="AL37" s="9">
        <f t="shared" si="6"/>
        <v>0.45251786025439972</v>
      </c>
      <c r="AM37" s="7">
        <v>667000000</v>
      </c>
      <c r="AN37" s="7">
        <v>371000000</v>
      </c>
      <c r="AO37" s="7">
        <v>246000000</v>
      </c>
      <c r="AP37" s="8">
        <f t="shared" si="18"/>
        <v>428000000</v>
      </c>
      <c r="AQ37" s="9">
        <f t="shared" si="19"/>
        <v>4.2864610559330892E-2</v>
      </c>
      <c r="AR37" s="6">
        <v>38</v>
      </c>
      <c r="AS37" s="6">
        <v>40</v>
      </c>
      <c r="AT37" s="6">
        <v>41</v>
      </c>
      <c r="AU37" s="9">
        <f t="shared" si="8"/>
        <v>3.8723913473186933E-2</v>
      </c>
      <c r="AV37" s="6">
        <v>11</v>
      </c>
      <c r="AW37" s="6">
        <v>8</v>
      </c>
      <c r="AX37" s="9">
        <f t="shared" si="9"/>
        <v>0.72727272727272729</v>
      </c>
      <c r="AY37" s="6" t="s">
        <v>406</v>
      </c>
      <c r="AZ37" s="6" t="s">
        <v>406</v>
      </c>
      <c r="BA37" s="6"/>
      <c r="BB37" s="6">
        <v>1</v>
      </c>
      <c r="BC37" s="6">
        <v>1</v>
      </c>
      <c r="BD37" s="6">
        <v>3</v>
      </c>
      <c r="BE37" s="11">
        <f t="shared" si="10"/>
        <v>1.6666666666666667</v>
      </c>
      <c r="BF37" s="12" t="s">
        <v>176</v>
      </c>
      <c r="BG37" s="6">
        <v>3</v>
      </c>
      <c r="BH37" s="6">
        <v>3</v>
      </c>
      <c r="BI37" s="6">
        <v>3</v>
      </c>
      <c r="BJ37" s="13">
        <f t="shared" si="16"/>
        <v>3</v>
      </c>
      <c r="BK37" s="14">
        <f t="shared" si="17"/>
        <v>7.3170731707317069E-2</v>
      </c>
      <c r="BL37" s="15">
        <v>11919913254</v>
      </c>
      <c r="BM37" s="16">
        <v>5176144733</v>
      </c>
      <c r="BN37" s="16">
        <v>6743768521</v>
      </c>
      <c r="BO37" s="17">
        <f t="shared" si="13"/>
        <v>0.76754484037842619</v>
      </c>
    </row>
    <row r="38" spans="1:67" s="18" customFormat="1" ht="18" customHeight="1" thickBot="1" x14ac:dyDescent="0.35">
      <c r="A38" s="4">
        <v>32</v>
      </c>
      <c r="B38" s="4" t="s">
        <v>482</v>
      </c>
      <c r="C38" s="28" t="s">
        <v>519</v>
      </c>
      <c r="D38" s="4" t="s">
        <v>771</v>
      </c>
      <c r="E38" s="4">
        <v>41913</v>
      </c>
      <c r="F38" s="4" t="s">
        <v>521</v>
      </c>
      <c r="G38" s="4" t="s">
        <v>520</v>
      </c>
      <c r="H38" s="4" t="s">
        <v>520</v>
      </c>
      <c r="I38" s="4" t="s">
        <v>520</v>
      </c>
      <c r="J38" s="4" t="s">
        <v>522</v>
      </c>
      <c r="K38" s="4" t="s">
        <v>523</v>
      </c>
      <c r="L38" s="4" t="s">
        <v>524</v>
      </c>
      <c r="M38" s="4" t="s">
        <v>101</v>
      </c>
      <c r="N38" s="4" t="s">
        <v>525</v>
      </c>
      <c r="O38" s="4" t="s">
        <v>526</v>
      </c>
      <c r="P38" s="4" t="s">
        <v>527</v>
      </c>
      <c r="Q38" s="20" t="s">
        <v>528</v>
      </c>
      <c r="R38" s="21"/>
      <c r="S38" s="6">
        <v>29299</v>
      </c>
      <c r="T38" s="4" t="s">
        <v>529</v>
      </c>
      <c r="U38" s="7">
        <v>2884000000</v>
      </c>
      <c r="V38" s="7">
        <v>3564000000</v>
      </c>
      <c r="W38" s="7">
        <v>4486000000</v>
      </c>
      <c r="X38" s="7">
        <v>7115000000</v>
      </c>
      <c r="Y38" s="7">
        <v>10566000000</v>
      </c>
      <c r="Z38" s="8">
        <f t="shared" si="14"/>
        <v>7389000000</v>
      </c>
      <c r="AA38" s="9">
        <f t="shared" si="15"/>
        <v>0.38349896180125342</v>
      </c>
      <c r="AB38" s="7">
        <v>379000000</v>
      </c>
      <c r="AC38" s="7"/>
      <c r="AD38" s="10">
        <f t="shared" si="2"/>
        <v>379000000</v>
      </c>
      <c r="AE38" s="7">
        <v>1560000000</v>
      </c>
      <c r="AF38" s="7">
        <v>0</v>
      </c>
      <c r="AG38" s="10">
        <f t="shared" si="3"/>
        <v>1560000000</v>
      </c>
      <c r="AH38" s="7">
        <v>1789000000</v>
      </c>
      <c r="AI38" s="7">
        <v>0</v>
      </c>
      <c r="AJ38" s="10">
        <f t="shared" si="4"/>
        <v>1789000000</v>
      </c>
      <c r="AK38" s="8">
        <f t="shared" si="5"/>
        <v>1242666666.6666667</v>
      </c>
      <c r="AL38" s="9">
        <f t="shared" si="6"/>
        <v>0.24211665989985112</v>
      </c>
      <c r="AM38" s="7">
        <v>94000000</v>
      </c>
      <c r="AN38" s="7">
        <v>186000000</v>
      </c>
      <c r="AO38" s="7">
        <v>373000000</v>
      </c>
      <c r="AP38" s="8">
        <f t="shared" si="18"/>
        <v>217666666.66666666</v>
      </c>
      <c r="AQ38" s="9">
        <f t="shared" si="19"/>
        <v>5.0480443903099199E-2</v>
      </c>
      <c r="AR38" s="6">
        <v>28</v>
      </c>
      <c r="AS38" s="6">
        <v>18</v>
      </c>
      <c r="AT38" s="6">
        <v>35</v>
      </c>
      <c r="AU38" s="9">
        <f t="shared" si="8"/>
        <v>0.1180339887498949</v>
      </c>
      <c r="AV38" s="6">
        <v>14</v>
      </c>
      <c r="AW38" s="6">
        <v>2</v>
      </c>
      <c r="AX38" s="9">
        <f t="shared" si="9"/>
        <v>0.14285714285714285</v>
      </c>
      <c r="AY38" s="6" t="s">
        <v>406</v>
      </c>
      <c r="AZ38" s="6" t="s">
        <v>406</v>
      </c>
      <c r="BA38" s="6"/>
      <c r="BB38" s="6">
        <v>0</v>
      </c>
      <c r="BC38" s="6">
        <v>1</v>
      </c>
      <c r="BD38" s="6">
        <v>0</v>
      </c>
      <c r="BE38" s="11">
        <f t="shared" si="10"/>
        <v>0.33333333333333331</v>
      </c>
      <c r="BF38" s="12" t="s">
        <v>530</v>
      </c>
      <c r="BG38" s="6">
        <v>2</v>
      </c>
      <c r="BH38" s="6">
        <v>5</v>
      </c>
      <c r="BI38" s="6">
        <v>5</v>
      </c>
      <c r="BJ38" s="13">
        <f t="shared" si="16"/>
        <v>4</v>
      </c>
      <c r="BK38" s="14">
        <f t="shared" si="17"/>
        <v>0.14285714285714285</v>
      </c>
      <c r="BL38" s="15">
        <v>3697012150</v>
      </c>
      <c r="BM38" s="16">
        <v>1979834885</v>
      </c>
      <c r="BN38" s="16">
        <v>1717177265</v>
      </c>
      <c r="BO38" s="17">
        <f t="shared" si="13"/>
        <v>1.1529589433505574</v>
      </c>
    </row>
    <row r="39" spans="1:67" s="18" customFormat="1" ht="18" customHeight="1" thickBot="1" x14ac:dyDescent="0.35">
      <c r="A39" s="4">
        <v>33</v>
      </c>
      <c r="B39" s="4" t="s">
        <v>531</v>
      </c>
      <c r="C39" s="28" t="s">
        <v>532</v>
      </c>
      <c r="D39" s="4" t="s">
        <v>772</v>
      </c>
      <c r="E39" s="4" t="s">
        <v>534</v>
      </c>
      <c r="F39" s="4" t="s">
        <v>535</v>
      </c>
      <c r="G39" s="4" t="s">
        <v>536</v>
      </c>
      <c r="H39" s="4" t="s">
        <v>533</v>
      </c>
      <c r="I39" s="4" t="s">
        <v>537</v>
      </c>
      <c r="J39" s="4" t="s">
        <v>538</v>
      </c>
      <c r="K39" s="4" t="s">
        <v>539</v>
      </c>
      <c r="L39" s="4" t="s">
        <v>540</v>
      </c>
      <c r="M39" s="4" t="s">
        <v>320</v>
      </c>
      <c r="N39" s="4" t="s">
        <v>541</v>
      </c>
      <c r="O39" s="4" t="s">
        <v>542</v>
      </c>
      <c r="P39" s="4" t="s">
        <v>543</v>
      </c>
      <c r="Q39" s="20" t="s">
        <v>544</v>
      </c>
      <c r="R39" s="21" t="s">
        <v>189</v>
      </c>
      <c r="S39" s="6" t="s">
        <v>190</v>
      </c>
      <c r="T39" s="4" t="s">
        <v>545</v>
      </c>
      <c r="U39" s="7">
        <v>8208000000</v>
      </c>
      <c r="V39" s="7">
        <v>9572000000</v>
      </c>
      <c r="W39" s="7">
        <v>15864000000</v>
      </c>
      <c r="X39" s="7">
        <v>13950000000</v>
      </c>
      <c r="Y39" s="7">
        <v>12523000000</v>
      </c>
      <c r="Z39" s="8">
        <f t="shared" si="14"/>
        <v>14112333333.333334</v>
      </c>
      <c r="AA39" s="9">
        <f t="shared" si="15"/>
        <v>0.11139325874004147</v>
      </c>
      <c r="AB39" s="7">
        <v>1000000</v>
      </c>
      <c r="AC39" s="7"/>
      <c r="AD39" s="10">
        <f t="shared" si="2"/>
        <v>1000000</v>
      </c>
      <c r="AE39" s="7">
        <v>187000000</v>
      </c>
      <c r="AF39" s="7"/>
      <c r="AG39" s="10">
        <f t="shared" si="3"/>
        <v>187000000</v>
      </c>
      <c r="AH39" s="7"/>
      <c r="AI39" s="7"/>
      <c r="AJ39" s="10">
        <f t="shared" si="4"/>
        <v>0</v>
      </c>
      <c r="AK39" s="8">
        <f t="shared" si="5"/>
        <v>62666666.666666664</v>
      </c>
      <c r="AL39" s="9">
        <f t="shared" si="6"/>
        <v>0</v>
      </c>
      <c r="AM39" s="7">
        <v>856000000</v>
      </c>
      <c r="AN39" s="7">
        <v>963000000</v>
      </c>
      <c r="AO39" s="7">
        <v>847000000</v>
      </c>
      <c r="AP39" s="8">
        <f t="shared" si="18"/>
        <v>888666666.66666663</v>
      </c>
      <c r="AQ39" s="9">
        <f t="shared" si="19"/>
        <v>6.0018423601105417E-2</v>
      </c>
      <c r="AR39" s="6">
        <v>36</v>
      </c>
      <c r="AS39" s="6">
        <v>40</v>
      </c>
      <c r="AT39" s="6">
        <v>38</v>
      </c>
      <c r="AU39" s="9">
        <f t="shared" si="8"/>
        <v>2.7402333828162817E-2</v>
      </c>
      <c r="AV39" s="6">
        <v>22</v>
      </c>
      <c r="AW39" s="6"/>
      <c r="AX39" s="9">
        <f t="shared" si="9"/>
        <v>0</v>
      </c>
      <c r="AY39" s="6" t="s">
        <v>64</v>
      </c>
      <c r="AZ39" s="6" t="s">
        <v>64</v>
      </c>
      <c r="BA39" s="6"/>
      <c r="BB39" s="6">
        <v>1</v>
      </c>
      <c r="BC39" s="6">
        <v>24</v>
      </c>
      <c r="BD39" s="6">
        <v>33</v>
      </c>
      <c r="BE39" s="11">
        <f t="shared" si="10"/>
        <v>19.333333333333332</v>
      </c>
      <c r="BF39" s="12" t="s">
        <v>546</v>
      </c>
      <c r="BG39" s="6">
        <v>9</v>
      </c>
      <c r="BH39" s="6">
        <v>10</v>
      </c>
      <c r="BI39" s="6">
        <v>11</v>
      </c>
      <c r="BJ39" s="13">
        <f t="shared" si="16"/>
        <v>10</v>
      </c>
      <c r="BK39" s="14">
        <f t="shared" si="17"/>
        <v>0.28947368421052633</v>
      </c>
      <c r="BL39" s="15">
        <v>11147000000</v>
      </c>
      <c r="BM39" s="16">
        <v>2247000000</v>
      </c>
      <c r="BN39" s="16">
        <v>8900000000</v>
      </c>
      <c r="BO39" s="17">
        <f t="shared" si="13"/>
        <v>0.25247191011235953</v>
      </c>
    </row>
    <row r="40" spans="1:67" s="18" customFormat="1" ht="18" customHeight="1" thickBot="1" x14ac:dyDescent="0.35">
      <c r="A40" s="4">
        <v>34</v>
      </c>
      <c r="B40" s="4" t="s">
        <v>531</v>
      </c>
      <c r="C40" s="28" t="s">
        <v>547</v>
      </c>
      <c r="D40" s="4" t="s">
        <v>772</v>
      </c>
      <c r="E40" s="4" t="s">
        <v>549</v>
      </c>
      <c r="F40" s="4" t="s">
        <v>550</v>
      </c>
      <c r="G40" s="4" t="s">
        <v>548</v>
      </c>
      <c r="H40" s="4" t="s">
        <v>548</v>
      </c>
      <c r="I40" s="4" t="s">
        <v>548</v>
      </c>
      <c r="J40" s="4" t="s">
        <v>551</v>
      </c>
      <c r="K40" s="4" t="s">
        <v>552</v>
      </c>
      <c r="L40" s="4" t="s">
        <v>553</v>
      </c>
      <c r="M40" s="4" t="s">
        <v>464</v>
      </c>
      <c r="N40" s="4" t="s">
        <v>554</v>
      </c>
      <c r="O40" s="4" t="s">
        <v>555</v>
      </c>
      <c r="P40" s="4" t="s">
        <v>556</v>
      </c>
      <c r="Q40" s="20" t="s">
        <v>557</v>
      </c>
      <c r="R40" s="21" t="s">
        <v>191</v>
      </c>
      <c r="S40" s="6">
        <v>20423</v>
      </c>
      <c r="T40" s="4" t="s">
        <v>558</v>
      </c>
      <c r="U40" s="7">
        <v>29123000000</v>
      </c>
      <c r="V40" s="7">
        <v>31083000000</v>
      </c>
      <c r="W40" s="7">
        <v>40318000000</v>
      </c>
      <c r="X40" s="7">
        <v>33445000000</v>
      </c>
      <c r="Y40" s="7">
        <v>35017000000</v>
      </c>
      <c r="Z40" s="8">
        <f t="shared" si="14"/>
        <v>36260000000</v>
      </c>
      <c r="AA40" s="9">
        <f t="shared" si="15"/>
        <v>4.7154362814137096E-2</v>
      </c>
      <c r="AB40" s="7">
        <v>2019000000</v>
      </c>
      <c r="AC40" s="7"/>
      <c r="AD40" s="10">
        <f t="shared" si="2"/>
        <v>2019000000</v>
      </c>
      <c r="AE40" s="7">
        <v>1966000000</v>
      </c>
      <c r="AF40" s="7"/>
      <c r="AG40" s="10">
        <f t="shared" si="3"/>
        <v>1966000000</v>
      </c>
      <c r="AH40" s="7">
        <v>2545000000</v>
      </c>
      <c r="AI40" s="7"/>
      <c r="AJ40" s="10">
        <f t="shared" si="4"/>
        <v>2545000000</v>
      </c>
      <c r="AK40" s="8">
        <f t="shared" si="5"/>
        <v>2176666666.6666665</v>
      </c>
      <c r="AL40" s="9">
        <f t="shared" si="6"/>
        <v>7.0187534473248755E-2</v>
      </c>
      <c r="AM40" s="7">
        <v>1343000000</v>
      </c>
      <c r="AN40" s="7">
        <v>1521000000</v>
      </c>
      <c r="AO40" s="7">
        <v>1396000000</v>
      </c>
      <c r="AP40" s="8">
        <f t="shared" si="18"/>
        <v>1420000000</v>
      </c>
      <c r="AQ40" s="9">
        <f t="shared" si="19"/>
        <v>3.8499724214009927E-2</v>
      </c>
      <c r="AR40" s="6">
        <v>206</v>
      </c>
      <c r="AS40" s="6">
        <v>182</v>
      </c>
      <c r="AT40" s="6">
        <v>199</v>
      </c>
      <c r="AU40" s="9">
        <f t="shared" si="8"/>
        <v>-1.7137131907137171E-2</v>
      </c>
      <c r="AV40" s="6">
        <v>30</v>
      </c>
      <c r="AW40" s="6"/>
      <c r="AX40" s="9">
        <f t="shared" si="9"/>
        <v>0</v>
      </c>
      <c r="AY40" s="6" t="s">
        <v>64</v>
      </c>
      <c r="AZ40" s="6" t="s">
        <v>64</v>
      </c>
      <c r="BA40" s="6"/>
      <c r="BB40" s="6">
        <v>5</v>
      </c>
      <c r="BC40" s="6">
        <v>8</v>
      </c>
      <c r="BD40" s="6">
        <v>10</v>
      </c>
      <c r="BE40" s="11">
        <f t="shared" si="10"/>
        <v>7.666666666666667</v>
      </c>
      <c r="BF40" s="12" t="s">
        <v>559</v>
      </c>
      <c r="BG40" s="6">
        <v>21</v>
      </c>
      <c r="BH40" s="6">
        <v>24</v>
      </c>
      <c r="BI40" s="6">
        <v>25</v>
      </c>
      <c r="BJ40" s="13">
        <f t="shared" si="16"/>
        <v>23.333333333333332</v>
      </c>
      <c r="BK40" s="14">
        <f t="shared" si="17"/>
        <v>0.12562814070351758</v>
      </c>
      <c r="BL40" s="15">
        <v>27652000000</v>
      </c>
      <c r="BM40" s="16">
        <v>15208000000</v>
      </c>
      <c r="BN40" s="16">
        <v>12445000000</v>
      </c>
      <c r="BO40" s="17">
        <f t="shared" si="13"/>
        <v>1.2220168742466855</v>
      </c>
    </row>
    <row r="41" spans="1:67" s="18" customFormat="1" ht="18" customHeight="1" thickBot="1" x14ac:dyDescent="0.35">
      <c r="A41" s="4">
        <v>35</v>
      </c>
      <c r="B41" s="4" t="s">
        <v>531</v>
      </c>
      <c r="C41" s="28" t="s">
        <v>560</v>
      </c>
      <c r="D41" s="4" t="s">
        <v>772</v>
      </c>
      <c r="E41" s="4" t="s">
        <v>562</v>
      </c>
      <c r="F41" s="4" t="s">
        <v>563</v>
      </c>
      <c r="G41" s="4" t="s">
        <v>561</v>
      </c>
      <c r="H41" s="4" t="s">
        <v>561</v>
      </c>
      <c r="I41" s="4" t="s">
        <v>561</v>
      </c>
      <c r="J41" s="4" t="s">
        <v>564</v>
      </c>
      <c r="K41" s="4" t="s">
        <v>565</v>
      </c>
      <c r="L41" s="4" t="s">
        <v>566</v>
      </c>
      <c r="M41" s="4" t="s">
        <v>227</v>
      </c>
      <c r="N41" s="4" t="s">
        <v>567</v>
      </c>
      <c r="O41" s="4" t="s">
        <v>568</v>
      </c>
      <c r="P41" s="4" t="s">
        <v>569</v>
      </c>
      <c r="Q41" s="20" t="s">
        <v>570</v>
      </c>
      <c r="R41" s="21" t="s">
        <v>192</v>
      </c>
      <c r="S41" s="6">
        <v>10309</v>
      </c>
      <c r="T41" s="4" t="s">
        <v>571</v>
      </c>
      <c r="U41" s="7">
        <v>6085000000</v>
      </c>
      <c r="V41" s="7">
        <v>8855000000</v>
      </c>
      <c r="W41" s="7">
        <v>9067000000</v>
      </c>
      <c r="X41" s="7">
        <v>9969000000</v>
      </c>
      <c r="Y41" s="7">
        <v>10199000000</v>
      </c>
      <c r="Z41" s="8">
        <f t="shared" si="14"/>
        <v>9745000000</v>
      </c>
      <c r="AA41" s="9">
        <f t="shared" si="15"/>
        <v>0.1378218051478739</v>
      </c>
      <c r="AB41" s="7">
        <v>10000000</v>
      </c>
      <c r="AC41" s="7"/>
      <c r="AD41" s="10">
        <f t="shared" si="2"/>
        <v>10000000</v>
      </c>
      <c r="AE41" s="7">
        <v>6000000</v>
      </c>
      <c r="AF41" s="7"/>
      <c r="AG41" s="10">
        <f t="shared" si="3"/>
        <v>6000000</v>
      </c>
      <c r="AH41" s="7">
        <v>10000000</v>
      </c>
      <c r="AI41" s="7"/>
      <c r="AJ41" s="10">
        <f t="shared" si="4"/>
        <v>10000000</v>
      </c>
      <c r="AK41" s="8">
        <f t="shared" si="5"/>
        <v>8666666.666666666</v>
      </c>
      <c r="AL41" s="9">
        <f t="shared" si="6"/>
        <v>1.026167265264238E-3</v>
      </c>
      <c r="AM41" s="7">
        <v>129000000</v>
      </c>
      <c r="AN41" s="7">
        <v>124000000</v>
      </c>
      <c r="AO41" s="7">
        <v>141000000</v>
      </c>
      <c r="AP41" s="8">
        <f t="shared" si="18"/>
        <v>131333333.33333333</v>
      </c>
      <c r="AQ41" s="9">
        <f t="shared" si="19"/>
        <v>1.4468958440225757E-2</v>
      </c>
      <c r="AR41" s="6">
        <v>20</v>
      </c>
      <c r="AS41" s="6">
        <v>33</v>
      </c>
      <c r="AT41" s="6">
        <v>54</v>
      </c>
      <c r="AU41" s="9">
        <f t="shared" si="8"/>
        <v>0.64316767251549845</v>
      </c>
      <c r="AV41" s="6">
        <v>33</v>
      </c>
      <c r="AW41" s="6"/>
      <c r="AX41" s="9">
        <f t="shared" si="9"/>
        <v>0</v>
      </c>
      <c r="AY41" s="6" t="s">
        <v>64</v>
      </c>
      <c r="AZ41" s="6" t="s">
        <v>64</v>
      </c>
      <c r="BA41" s="6"/>
      <c r="BB41" s="6">
        <v>1</v>
      </c>
      <c r="BC41" s="6">
        <v>1</v>
      </c>
      <c r="BD41" s="6">
        <v>1</v>
      </c>
      <c r="BE41" s="11">
        <f t="shared" si="10"/>
        <v>1</v>
      </c>
      <c r="BF41" s="12" t="s">
        <v>572</v>
      </c>
      <c r="BG41" s="6">
        <v>3</v>
      </c>
      <c r="BH41" s="6">
        <v>5</v>
      </c>
      <c r="BI41" s="6">
        <v>7</v>
      </c>
      <c r="BJ41" s="13">
        <f t="shared" si="16"/>
        <v>5</v>
      </c>
      <c r="BK41" s="14">
        <f t="shared" si="17"/>
        <v>0.12962962962962962</v>
      </c>
      <c r="BL41" s="15">
        <v>18132000000</v>
      </c>
      <c r="BM41" s="16">
        <v>12471000000</v>
      </c>
      <c r="BN41" s="16">
        <v>5661000000</v>
      </c>
      <c r="BO41" s="17">
        <f t="shared" si="13"/>
        <v>2.2029676735559089</v>
      </c>
    </row>
    <row r="42" spans="1:67" s="18" customFormat="1" ht="18" customHeight="1" thickBot="1" x14ac:dyDescent="0.35">
      <c r="A42" s="4">
        <v>36</v>
      </c>
      <c r="B42" s="4" t="s">
        <v>531</v>
      </c>
      <c r="C42" s="28" t="s">
        <v>573</v>
      </c>
      <c r="D42" s="4" t="s">
        <v>772</v>
      </c>
      <c r="E42" s="4" t="s">
        <v>575</v>
      </c>
      <c r="F42" s="4" t="s">
        <v>576</v>
      </c>
      <c r="G42" s="4" t="s">
        <v>574</v>
      </c>
      <c r="H42" s="4" t="s">
        <v>574</v>
      </c>
      <c r="I42" s="4" t="s">
        <v>577</v>
      </c>
      <c r="J42" s="4" t="s">
        <v>578</v>
      </c>
      <c r="K42" s="4" t="s">
        <v>579</v>
      </c>
      <c r="L42" s="4" t="s">
        <v>580</v>
      </c>
      <c r="M42" s="4" t="s">
        <v>285</v>
      </c>
      <c r="N42" s="4" t="s">
        <v>581</v>
      </c>
      <c r="O42" s="4" t="s">
        <v>582</v>
      </c>
      <c r="P42" s="4" t="s">
        <v>583</v>
      </c>
      <c r="Q42" s="20" t="s">
        <v>584</v>
      </c>
      <c r="R42" s="21" t="s">
        <v>193</v>
      </c>
      <c r="S42" s="6">
        <v>10799</v>
      </c>
      <c r="T42" s="4" t="s">
        <v>585</v>
      </c>
      <c r="U42" s="7">
        <v>12431000000</v>
      </c>
      <c r="V42" s="7">
        <v>14760000000</v>
      </c>
      <c r="W42" s="7">
        <v>13053000000</v>
      </c>
      <c r="X42" s="7">
        <v>12336000000</v>
      </c>
      <c r="Y42" s="7">
        <v>13987000000</v>
      </c>
      <c r="Z42" s="8">
        <f t="shared" si="14"/>
        <v>13125333333.333334</v>
      </c>
      <c r="AA42" s="9">
        <f t="shared" si="15"/>
        <v>2.992269239435541E-2</v>
      </c>
      <c r="AB42" s="7">
        <v>0</v>
      </c>
      <c r="AC42" s="7"/>
      <c r="AD42" s="10">
        <f t="shared" si="2"/>
        <v>0</v>
      </c>
      <c r="AE42" s="7">
        <v>0</v>
      </c>
      <c r="AF42" s="7"/>
      <c r="AG42" s="10">
        <f t="shared" si="3"/>
        <v>0</v>
      </c>
      <c r="AH42" s="7">
        <v>4000000</v>
      </c>
      <c r="AI42" s="7"/>
      <c r="AJ42" s="10">
        <f t="shared" si="4"/>
        <v>4000000</v>
      </c>
      <c r="AK42" s="8">
        <f t="shared" si="5"/>
        <v>1333333.3333333333</v>
      </c>
      <c r="AL42" s="9">
        <f t="shared" si="6"/>
        <v>3.0475416497358798E-4</v>
      </c>
      <c r="AM42" s="7">
        <v>4800000</v>
      </c>
      <c r="AN42" s="7">
        <v>17000000</v>
      </c>
      <c r="AO42" s="7">
        <v>293000000</v>
      </c>
      <c r="AP42" s="8">
        <f t="shared" si="18"/>
        <v>104933333.33333333</v>
      </c>
      <c r="AQ42" s="9">
        <f t="shared" si="19"/>
        <v>2.2323242584315318E-2</v>
      </c>
      <c r="AR42" s="6">
        <v>36</v>
      </c>
      <c r="AS42" s="6">
        <v>44</v>
      </c>
      <c r="AT42" s="6">
        <v>58</v>
      </c>
      <c r="AU42" s="9">
        <f t="shared" si="8"/>
        <v>0.26929551764398463</v>
      </c>
      <c r="AV42" s="6">
        <v>23</v>
      </c>
      <c r="AW42" s="6"/>
      <c r="AX42" s="9">
        <f t="shared" si="9"/>
        <v>0</v>
      </c>
      <c r="AY42" s="6" t="s">
        <v>64</v>
      </c>
      <c r="AZ42" s="6" t="s">
        <v>64</v>
      </c>
      <c r="BA42" s="6"/>
      <c r="BB42" s="6">
        <v>0</v>
      </c>
      <c r="BC42" s="6">
        <v>0</v>
      </c>
      <c r="BD42" s="6">
        <v>0</v>
      </c>
      <c r="BE42" s="11">
        <f t="shared" si="10"/>
        <v>0</v>
      </c>
      <c r="BF42" s="12" t="s">
        <v>586</v>
      </c>
      <c r="BG42" s="6">
        <v>4</v>
      </c>
      <c r="BH42" s="6">
        <v>4</v>
      </c>
      <c r="BI42" s="6">
        <v>6</v>
      </c>
      <c r="BJ42" s="13">
        <f t="shared" si="16"/>
        <v>4.666666666666667</v>
      </c>
      <c r="BK42" s="14">
        <f t="shared" si="17"/>
        <v>0.10344827586206896</v>
      </c>
      <c r="BL42" s="15">
        <v>10903000000</v>
      </c>
      <c r="BM42" s="16">
        <v>6133000000</v>
      </c>
      <c r="BN42" s="16">
        <v>4770000000</v>
      </c>
      <c r="BO42" s="17">
        <f t="shared" si="13"/>
        <v>1.2857442348008385</v>
      </c>
    </row>
    <row r="43" spans="1:67" s="18" customFormat="1" ht="18" customHeight="1" thickBot="1" x14ac:dyDescent="0.35">
      <c r="A43" s="4">
        <v>37</v>
      </c>
      <c r="B43" s="4" t="s">
        <v>587</v>
      </c>
      <c r="C43" s="28" t="s">
        <v>596</v>
      </c>
      <c r="D43" s="4" t="s">
        <v>588</v>
      </c>
      <c r="E43" s="4">
        <v>38769</v>
      </c>
      <c r="F43" s="4" t="s">
        <v>597</v>
      </c>
      <c r="G43" s="4"/>
      <c r="H43" s="4" t="s">
        <v>598</v>
      </c>
      <c r="I43" s="4"/>
      <c r="J43" s="4" t="s">
        <v>599</v>
      </c>
      <c r="K43" s="4"/>
      <c r="L43" s="4" t="s">
        <v>600</v>
      </c>
      <c r="M43" s="4" t="s">
        <v>285</v>
      </c>
      <c r="N43" s="4"/>
      <c r="O43" s="4" t="s">
        <v>601</v>
      </c>
      <c r="P43" s="4"/>
      <c r="Q43" s="20" t="s">
        <v>602</v>
      </c>
      <c r="R43" s="21" t="s">
        <v>593</v>
      </c>
      <c r="S43" s="6">
        <v>30399</v>
      </c>
      <c r="T43" s="4" t="s">
        <v>603</v>
      </c>
      <c r="U43" s="7">
        <v>23389000000</v>
      </c>
      <c r="V43" s="7">
        <v>20954000000</v>
      </c>
      <c r="W43" s="7">
        <v>23013000000</v>
      </c>
      <c r="X43" s="7">
        <v>24375000000</v>
      </c>
      <c r="Y43" s="7">
        <v>25235000000</v>
      </c>
      <c r="Z43" s="8">
        <f t="shared" si="14"/>
        <v>24207666666.666668</v>
      </c>
      <c r="AA43" s="9">
        <f t="shared" si="15"/>
        <v>1.9173009413881781E-2</v>
      </c>
      <c r="AB43" s="7">
        <v>4324000000</v>
      </c>
      <c r="AC43" s="7" t="e">
        <v>#VALUE!</v>
      </c>
      <c r="AD43" s="10" t="e">
        <f t="shared" si="2"/>
        <v>#VALUE!</v>
      </c>
      <c r="AE43" s="7">
        <v>6376000000</v>
      </c>
      <c r="AF43" s="7" t="e">
        <v>#VALUE!</v>
      </c>
      <c r="AG43" s="10" t="e">
        <f t="shared" si="3"/>
        <v>#VALUE!</v>
      </c>
      <c r="AH43" s="7">
        <v>6539000000</v>
      </c>
      <c r="AI43" s="7" t="e">
        <v>#VALUE!</v>
      </c>
      <c r="AJ43" s="10" t="e">
        <f t="shared" si="4"/>
        <v>#VALUE!</v>
      </c>
      <c r="AK43" s="8" t="e">
        <f t="shared" si="5"/>
        <v>#VALUE!</v>
      </c>
      <c r="AL43" s="9" t="e">
        <f t="shared" si="6"/>
        <v>#VALUE!</v>
      </c>
      <c r="AM43" s="7">
        <v>755000000</v>
      </c>
      <c r="AN43" s="7">
        <v>889000000</v>
      </c>
      <c r="AO43" s="7">
        <v>1009000000</v>
      </c>
      <c r="AP43" s="8">
        <f t="shared" si="18"/>
        <v>884333333.33333337</v>
      </c>
      <c r="AQ43" s="9">
        <f t="shared" si="19"/>
        <v>4.168101014830012E-2</v>
      </c>
      <c r="AR43" s="6">
        <v>99</v>
      </c>
      <c r="AS43" s="6">
        <v>81</v>
      </c>
      <c r="AT43" s="6">
        <v>84</v>
      </c>
      <c r="AU43" s="9">
        <f t="shared" si="8"/>
        <v>-7.8867627056323442E-2</v>
      </c>
      <c r="AV43" s="6">
        <v>11</v>
      </c>
      <c r="AW43" s="6"/>
      <c r="AX43" s="9">
        <f t="shared" si="9"/>
        <v>0</v>
      </c>
      <c r="AY43" s="6"/>
      <c r="AZ43" s="6" t="s">
        <v>595</v>
      </c>
      <c r="BA43" s="6"/>
      <c r="BB43" s="6"/>
      <c r="BC43" s="6"/>
      <c r="BD43" s="6"/>
      <c r="BE43" s="11" t="e">
        <f t="shared" si="10"/>
        <v>#DIV/0!</v>
      </c>
      <c r="BF43" s="12"/>
      <c r="BG43" s="6">
        <v>9</v>
      </c>
      <c r="BH43" s="6">
        <v>9</v>
      </c>
      <c r="BI43" s="6">
        <v>9</v>
      </c>
      <c r="BJ43" s="13">
        <f t="shared" si="16"/>
        <v>9</v>
      </c>
      <c r="BK43" s="14">
        <f t="shared" si="17"/>
        <v>0.10714285714285714</v>
      </c>
      <c r="BL43" s="15">
        <v>38166000000</v>
      </c>
      <c r="BM43" s="16">
        <v>38166000000</v>
      </c>
      <c r="BN43" s="16"/>
      <c r="BO43" s="17" t="e">
        <f t="shared" si="13"/>
        <v>#DIV/0!</v>
      </c>
    </row>
    <row r="44" spans="1:67" s="18" customFormat="1" ht="18" customHeight="1" thickBot="1" x14ac:dyDescent="0.35">
      <c r="A44" s="4">
        <v>38</v>
      </c>
      <c r="B44" s="4" t="s">
        <v>587</v>
      </c>
      <c r="C44" s="28" t="s">
        <v>604</v>
      </c>
      <c r="D44" s="4" t="s">
        <v>589</v>
      </c>
      <c r="E44" s="4">
        <v>39562</v>
      </c>
      <c r="F44" s="4" t="s">
        <v>605</v>
      </c>
      <c r="G44" s="4"/>
      <c r="H44" s="4" t="s">
        <v>606</v>
      </c>
      <c r="I44" s="4"/>
      <c r="J44" s="4" t="s">
        <v>607</v>
      </c>
      <c r="K44" s="4"/>
      <c r="L44" s="4" t="s">
        <v>608</v>
      </c>
      <c r="M44" s="4" t="s">
        <v>214</v>
      </c>
      <c r="N44" s="4"/>
      <c r="O44" s="4" t="s">
        <v>609</v>
      </c>
      <c r="P44" s="4"/>
      <c r="Q44" s="20" t="s">
        <v>610</v>
      </c>
      <c r="R44" s="21" t="s">
        <v>593</v>
      </c>
      <c r="S44" s="6" t="s">
        <v>590</v>
      </c>
      <c r="T44" s="4" t="s">
        <v>611</v>
      </c>
      <c r="U44" s="7">
        <v>17938000000</v>
      </c>
      <c r="V44" s="7">
        <v>11064000000</v>
      </c>
      <c r="W44" s="7">
        <v>10851000000</v>
      </c>
      <c r="X44" s="7">
        <v>14055000000</v>
      </c>
      <c r="Y44" s="7">
        <v>23813000000</v>
      </c>
      <c r="Z44" s="8">
        <f t="shared" si="14"/>
        <v>16239666666.666666</v>
      </c>
      <c r="AA44" s="9">
        <f t="shared" si="15"/>
        <v>7.33961248461239E-2</v>
      </c>
      <c r="AB44" s="7">
        <v>301000000</v>
      </c>
      <c r="AC44" s="7">
        <v>98000000</v>
      </c>
      <c r="AD44" s="10">
        <f t="shared" si="2"/>
        <v>399000000</v>
      </c>
      <c r="AE44" s="7">
        <v>448000000</v>
      </c>
      <c r="AF44" s="7">
        <v>2034000000</v>
      </c>
      <c r="AG44" s="10">
        <f t="shared" si="3"/>
        <v>2482000000</v>
      </c>
      <c r="AH44" s="7">
        <v>118000000</v>
      </c>
      <c r="AI44" s="7">
        <v>2216000000</v>
      </c>
      <c r="AJ44" s="10">
        <f t="shared" si="4"/>
        <v>2334000000</v>
      </c>
      <c r="AK44" s="8">
        <f t="shared" si="5"/>
        <v>1738333333.3333333</v>
      </c>
      <c r="AL44" s="9">
        <f t="shared" si="6"/>
        <v>0.14372216178492991</v>
      </c>
      <c r="AM44" s="7">
        <v>397000000</v>
      </c>
      <c r="AN44" s="7">
        <v>368000000</v>
      </c>
      <c r="AO44" s="7">
        <v>724000000</v>
      </c>
      <c r="AP44" s="8">
        <f t="shared" si="18"/>
        <v>496333333.33333331</v>
      </c>
      <c r="AQ44" s="9">
        <f t="shared" si="19"/>
        <v>4.4582195857878856E-2</v>
      </c>
      <c r="AR44" s="6">
        <v>55</v>
      </c>
      <c r="AS44" s="6">
        <v>63</v>
      </c>
      <c r="AT44" s="6">
        <v>75</v>
      </c>
      <c r="AU44" s="9">
        <f t="shared" si="8"/>
        <v>0.16774841624228443</v>
      </c>
      <c r="AV44" s="6">
        <v>20</v>
      </c>
      <c r="AW44" s="6"/>
      <c r="AX44" s="9">
        <f t="shared" si="9"/>
        <v>0</v>
      </c>
      <c r="AY44" s="6"/>
      <c r="AZ44" s="6" t="s">
        <v>595</v>
      </c>
      <c r="BA44" s="6"/>
      <c r="BB44" s="6"/>
      <c r="BC44" s="6"/>
      <c r="BD44" s="6"/>
      <c r="BE44" s="11" t="e">
        <f t="shared" si="10"/>
        <v>#DIV/0!</v>
      </c>
      <c r="BF44" s="12"/>
      <c r="BG44" s="6">
        <v>6</v>
      </c>
      <c r="BH44" s="6">
        <v>6</v>
      </c>
      <c r="BI44" s="6">
        <v>9</v>
      </c>
      <c r="BJ44" s="13">
        <f t="shared" si="16"/>
        <v>7</v>
      </c>
      <c r="BK44" s="14">
        <f t="shared" si="17"/>
        <v>0.12</v>
      </c>
      <c r="BL44" s="15">
        <v>23683000000</v>
      </c>
      <c r="BM44" s="16">
        <v>8200000000</v>
      </c>
      <c r="BN44" s="16"/>
      <c r="BO44" s="17" t="e">
        <f t="shared" si="13"/>
        <v>#DIV/0!</v>
      </c>
    </row>
    <row r="45" spans="1:67" s="18" customFormat="1" ht="18" customHeight="1" thickBot="1" x14ac:dyDescent="0.35">
      <c r="A45" s="4">
        <v>39</v>
      </c>
      <c r="B45" s="4" t="s">
        <v>587</v>
      </c>
      <c r="C45" s="28" t="s">
        <v>612</v>
      </c>
      <c r="D45" s="4" t="s">
        <v>588</v>
      </c>
      <c r="E45" s="4">
        <v>39387</v>
      </c>
      <c r="F45" s="4" t="s">
        <v>613</v>
      </c>
      <c r="G45" s="4"/>
      <c r="H45" s="4" t="s">
        <v>614</v>
      </c>
      <c r="I45" s="4"/>
      <c r="J45" s="4" t="s">
        <v>615</v>
      </c>
      <c r="K45" s="4"/>
      <c r="L45" s="4" t="s">
        <v>616</v>
      </c>
      <c r="M45" s="4" t="s">
        <v>387</v>
      </c>
      <c r="N45" s="4"/>
      <c r="O45" s="4" t="s">
        <v>617</v>
      </c>
      <c r="P45" s="4"/>
      <c r="Q45" s="20" t="s">
        <v>618</v>
      </c>
      <c r="R45" s="21" t="s">
        <v>594</v>
      </c>
      <c r="S45" s="6" t="s">
        <v>591</v>
      </c>
      <c r="T45" s="4" t="s">
        <v>619</v>
      </c>
      <c r="U45" s="7">
        <v>5577000000</v>
      </c>
      <c r="V45" s="7">
        <v>6394000000</v>
      </c>
      <c r="W45" s="7">
        <v>5748000000</v>
      </c>
      <c r="X45" s="7">
        <v>7724000000</v>
      </c>
      <c r="Y45" s="7">
        <v>6905000000</v>
      </c>
      <c r="Z45" s="8">
        <f t="shared" si="14"/>
        <v>6792333333.333333</v>
      </c>
      <c r="AA45" s="9">
        <f t="shared" si="15"/>
        <v>5.4850127255808401E-2</v>
      </c>
      <c r="AB45" s="7">
        <v>0</v>
      </c>
      <c r="AC45" s="7">
        <v>559000000</v>
      </c>
      <c r="AD45" s="10">
        <f t="shared" si="2"/>
        <v>559000000</v>
      </c>
      <c r="AE45" s="7">
        <v>23000000</v>
      </c>
      <c r="AF45" s="7">
        <v>351000000</v>
      </c>
      <c r="AG45" s="10">
        <f t="shared" si="3"/>
        <v>374000000</v>
      </c>
      <c r="AH45" s="7">
        <v>143000000</v>
      </c>
      <c r="AI45" s="7">
        <v>0</v>
      </c>
      <c r="AJ45" s="10">
        <f t="shared" si="4"/>
        <v>143000000</v>
      </c>
      <c r="AK45" s="8">
        <f t="shared" si="5"/>
        <v>358666666.66666669</v>
      </c>
      <c r="AL45" s="9">
        <f t="shared" si="6"/>
        <v>2.10531481572361E-2</v>
      </c>
      <c r="AM45" s="7">
        <v>183000000</v>
      </c>
      <c r="AN45" s="7">
        <v>285000000</v>
      </c>
      <c r="AO45" s="7">
        <v>428000000</v>
      </c>
      <c r="AP45" s="8">
        <f t="shared" si="18"/>
        <v>298666666.66666669</v>
      </c>
      <c r="AQ45" s="9">
        <f t="shared" si="19"/>
        <v>6.3012219659419944E-2</v>
      </c>
      <c r="AR45" s="6">
        <v>12</v>
      </c>
      <c r="AS45" s="6">
        <v>14</v>
      </c>
      <c r="AT45" s="6">
        <v>17</v>
      </c>
      <c r="AU45" s="9">
        <f t="shared" si="8"/>
        <v>0.19023807142380833</v>
      </c>
      <c r="AV45" s="6">
        <v>4</v>
      </c>
      <c r="AW45" s="6"/>
      <c r="AX45" s="9">
        <f t="shared" si="9"/>
        <v>0</v>
      </c>
      <c r="AY45" s="6"/>
      <c r="AZ45" s="6" t="s">
        <v>595</v>
      </c>
      <c r="BA45" s="6"/>
      <c r="BB45" s="6"/>
      <c r="BC45" s="6"/>
      <c r="BD45" s="6"/>
      <c r="BE45" s="11" t="e">
        <f t="shared" si="10"/>
        <v>#DIV/0!</v>
      </c>
      <c r="BF45" s="12"/>
      <c r="BG45" s="6">
        <v>3</v>
      </c>
      <c r="BH45" s="6">
        <v>4</v>
      </c>
      <c r="BI45" s="6">
        <v>4</v>
      </c>
      <c r="BJ45" s="13">
        <f t="shared" si="16"/>
        <v>3.6666666666666665</v>
      </c>
      <c r="BK45" s="14">
        <f t="shared" si="17"/>
        <v>0.23529411764705882</v>
      </c>
      <c r="BL45" s="15">
        <v>6660000000</v>
      </c>
      <c r="BM45" s="16">
        <v>3747000000</v>
      </c>
      <c r="BN45" s="16"/>
      <c r="BO45" s="17" t="e">
        <f t="shared" si="13"/>
        <v>#DIV/0!</v>
      </c>
    </row>
    <row r="46" spans="1:67" s="18" customFormat="1" ht="18" customHeight="1" thickBot="1" x14ac:dyDescent="0.35">
      <c r="A46" s="4">
        <v>40</v>
      </c>
      <c r="B46" s="4" t="s">
        <v>587</v>
      </c>
      <c r="C46" s="28" t="s">
        <v>620</v>
      </c>
      <c r="D46" s="4" t="s">
        <v>588</v>
      </c>
      <c r="E46" s="4">
        <v>35747</v>
      </c>
      <c r="F46" s="4" t="s">
        <v>621</v>
      </c>
      <c r="G46" s="4"/>
      <c r="H46" s="4" t="s">
        <v>622</v>
      </c>
      <c r="I46" s="4"/>
      <c r="J46" s="4" t="s">
        <v>623</v>
      </c>
      <c r="K46" s="4"/>
      <c r="L46" s="4" t="s">
        <v>624</v>
      </c>
      <c r="M46" s="4" t="s">
        <v>625</v>
      </c>
      <c r="N46" s="4"/>
      <c r="O46" s="4" t="s">
        <v>626</v>
      </c>
      <c r="P46" s="4"/>
      <c r="Q46" s="20" t="s">
        <v>627</v>
      </c>
      <c r="R46" s="21" t="s">
        <v>594</v>
      </c>
      <c r="S46" s="6" t="s">
        <v>592</v>
      </c>
      <c r="T46" s="4" t="s">
        <v>628</v>
      </c>
      <c r="U46" s="7">
        <v>7633000000</v>
      </c>
      <c r="V46" s="7">
        <v>9336000000</v>
      </c>
      <c r="W46" s="7">
        <v>7188000000</v>
      </c>
      <c r="X46" s="7">
        <v>6955000000</v>
      </c>
      <c r="Y46" s="7">
        <v>12086000000</v>
      </c>
      <c r="Z46" s="8">
        <f t="shared" si="14"/>
        <v>8743000000</v>
      </c>
      <c r="AA46" s="9">
        <f t="shared" si="15"/>
        <v>0.12175194669427003</v>
      </c>
      <c r="AB46" s="7">
        <v>2825000000</v>
      </c>
      <c r="AC46" s="7">
        <v>0</v>
      </c>
      <c r="AD46" s="10">
        <f t="shared" si="2"/>
        <v>2825000000</v>
      </c>
      <c r="AE46" s="7">
        <v>2353000000</v>
      </c>
      <c r="AF46" s="7">
        <v>0</v>
      </c>
      <c r="AG46" s="10">
        <f t="shared" si="3"/>
        <v>2353000000</v>
      </c>
      <c r="AH46" s="7">
        <v>3242000000</v>
      </c>
      <c r="AI46" s="7">
        <v>0</v>
      </c>
      <c r="AJ46" s="10">
        <f t="shared" si="4"/>
        <v>3242000000</v>
      </c>
      <c r="AK46" s="8">
        <f t="shared" si="5"/>
        <v>2806666666.6666665</v>
      </c>
      <c r="AL46" s="9">
        <f t="shared" si="6"/>
        <v>0.3708109344618552</v>
      </c>
      <c r="AM46" s="7">
        <v>1733000000</v>
      </c>
      <c r="AN46" s="7">
        <v>2145000000</v>
      </c>
      <c r="AO46" s="7">
        <v>1888000000</v>
      </c>
      <c r="AP46" s="8">
        <f t="shared" si="18"/>
        <v>1922000000</v>
      </c>
      <c r="AQ46" s="9">
        <f t="shared" si="19"/>
        <v>0.21594418391856343</v>
      </c>
      <c r="AR46" s="6">
        <v>48</v>
      </c>
      <c r="AS46" s="6">
        <v>49</v>
      </c>
      <c r="AT46" s="6">
        <v>45</v>
      </c>
      <c r="AU46" s="9">
        <f t="shared" si="8"/>
        <v>-3.1754163448145745E-2</v>
      </c>
      <c r="AV46" s="6">
        <v>1</v>
      </c>
      <c r="AW46" s="6"/>
      <c r="AX46" s="9">
        <f t="shared" si="9"/>
        <v>0</v>
      </c>
      <c r="AY46" s="6"/>
      <c r="AZ46" s="6" t="s">
        <v>595</v>
      </c>
      <c r="BA46" s="6"/>
      <c r="BB46" s="6"/>
      <c r="BC46" s="6"/>
      <c r="BD46" s="6"/>
      <c r="BE46" s="11" t="e">
        <f t="shared" si="10"/>
        <v>#DIV/0!</v>
      </c>
      <c r="BF46" s="12"/>
      <c r="BG46" s="6">
        <v>22</v>
      </c>
      <c r="BH46" s="6">
        <v>21</v>
      </c>
      <c r="BI46" s="6">
        <v>24</v>
      </c>
      <c r="BJ46" s="13">
        <f t="shared" si="16"/>
        <v>22.333333333333332</v>
      </c>
      <c r="BK46" s="14">
        <f t="shared" si="17"/>
        <v>0.53333333333333333</v>
      </c>
      <c r="BL46" s="15">
        <v>13910000000</v>
      </c>
      <c r="BM46" s="16">
        <v>2679000000</v>
      </c>
      <c r="BN46" s="16"/>
      <c r="BO46" s="17" t="e">
        <f t="shared" si="13"/>
        <v>#DIV/0!</v>
      </c>
    </row>
    <row r="47" spans="1:67" s="18" customFormat="1" ht="18" customHeight="1" thickBot="1" x14ac:dyDescent="0.35">
      <c r="A47" s="4">
        <v>41</v>
      </c>
      <c r="B47" s="4" t="s">
        <v>629</v>
      </c>
      <c r="C47" s="28" t="s">
        <v>630</v>
      </c>
      <c r="D47" s="4" t="s">
        <v>773</v>
      </c>
      <c r="E47" s="4">
        <v>31748</v>
      </c>
      <c r="F47" s="4" t="s">
        <v>631</v>
      </c>
      <c r="G47" s="4" t="s">
        <v>632</v>
      </c>
      <c r="H47" s="4" t="s">
        <v>632</v>
      </c>
      <c r="I47" s="4" t="s">
        <v>632</v>
      </c>
      <c r="J47" s="4" t="s">
        <v>633</v>
      </c>
      <c r="K47" s="4"/>
      <c r="L47" s="4" t="s">
        <v>634</v>
      </c>
      <c r="M47" s="4" t="s">
        <v>58</v>
      </c>
      <c r="N47" s="4" t="s">
        <v>635</v>
      </c>
      <c r="O47" s="4" t="s">
        <v>635</v>
      </c>
      <c r="P47" s="4" t="s">
        <v>80</v>
      </c>
      <c r="Q47" s="20" t="s">
        <v>636</v>
      </c>
      <c r="R47" s="21"/>
      <c r="S47" s="6">
        <v>25912</v>
      </c>
      <c r="T47" s="4" t="s">
        <v>637</v>
      </c>
      <c r="U47" s="7">
        <v>31234000000</v>
      </c>
      <c r="V47" s="7">
        <v>36211000000</v>
      </c>
      <c r="W47" s="7">
        <v>33164000000</v>
      </c>
      <c r="X47" s="7">
        <v>32420000000</v>
      </c>
      <c r="Y47" s="7">
        <v>36944000000</v>
      </c>
      <c r="Z47" s="8">
        <f t="shared" si="14"/>
        <v>34176000000</v>
      </c>
      <c r="AA47" s="9">
        <f t="shared" si="15"/>
        <v>4.2867365814306835E-2</v>
      </c>
      <c r="AB47" s="7">
        <v>20000000</v>
      </c>
      <c r="AC47" s="7">
        <v>0</v>
      </c>
      <c r="AD47" s="10">
        <f t="shared" si="2"/>
        <v>20000000</v>
      </c>
      <c r="AE47" s="7">
        <v>619000000</v>
      </c>
      <c r="AF47" s="7">
        <v>0</v>
      </c>
      <c r="AG47" s="10">
        <f t="shared" si="3"/>
        <v>619000000</v>
      </c>
      <c r="AH47" s="7">
        <v>65000000</v>
      </c>
      <c r="AI47" s="7">
        <v>0</v>
      </c>
      <c r="AJ47" s="10">
        <f t="shared" si="4"/>
        <v>65000000</v>
      </c>
      <c r="AK47" s="8">
        <f t="shared" si="5"/>
        <v>234666666.66666666</v>
      </c>
      <c r="AL47" s="9">
        <f t="shared" si="6"/>
        <v>1.9019194756554308E-3</v>
      </c>
      <c r="AM47" s="7">
        <v>236000000</v>
      </c>
      <c r="AN47" s="7">
        <v>390000000</v>
      </c>
      <c r="AO47" s="7">
        <v>407000000</v>
      </c>
      <c r="AP47" s="8">
        <f t="shared" si="18"/>
        <v>344333333.33333331</v>
      </c>
      <c r="AQ47" s="9">
        <f t="shared" si="19"/>
        <v>1.1908941947565543E-2</v>
      </c>
      <c r="AR47" s="6">
        <v>96</v>
      </c>
      <c r="AS47" s="6">
        <v>100</v>
      </c>
      <c r="AT47" s="6">
        <v>105</v>
      </c>
      <c r="AU47" s="9">
        <f t="shared" si="8"/>
        <v>4.5825033167594453E-2</v>
      </c>
      <c r="AV47" s="6">
        <v>14</v>
      </c>
      <c r="AW47" s="6">
        <v>9</v>
      </c>
      <c r="AX47" s="9">
        <f t="shared" si="9"/>
        <v>0.6428571428571429</v>
      </c>
      <c r="AY47" s="6" t="s">
        <v>406</v>
      </c>
      <c r="AZ47" s="6" t="s">
        <v>406</v>
      </c>
      <c r="BA47" s="6"/>
      <c r="BB47" s="6">
        <v>13</v>
      </c>
      <c r="BC47" s="6">
        <v>3</v>
      </c>
      <c r="BD47" s="6">
        <v>2</v>
      </c>
      <c r="BE47" s="11">
        <f t="shared" si="10"/>
        <v>6</v>
      </c>
      <c r="BF47" s="12" t="s">
        <v>638</v>
      </c>
      <c r="BG47" s="6">
        <v>6</v>
      </c>
      <c r="BH47" s="6">
        <v>6</v>
      </c>
      <c r="BI47" s="6">
        <v>6</v>
      </c>
      <c r="BJ47" s="13">
        <f t="shared" si="16"/>
        <v>6</v>
      </c>
      <c r="BK47" s="14">
        <f t="shared" si="17"/>
        <v>5.7142857142857141E-2</v>
      </c>
      <c r="BL47" s="15">
        <v>28278000000</v>
      </c>
      <c r="BM47" s="16">
        <v>18142000000</v>
      </c>
      <c r="BN47" s="16">
        <v>10136000000</v>
      </c>
      <c r="BO47" s="17">
        <f t="shared" si="13"/>
        <v>1.7898579321231254</v>
      </c>
    </row>
    <row r="48" spans="1:67" s="18" customFormat="1" ht="18" customHeight="1" thickBot="1" x14ac:dyDescent="0.35">
      <c r="A48" s="4">
        <v>42</v>
      </c>
      <c r="B48" s="4" t="s">
        <v>629</v>
      </c>
      <c r="C48" s="28" t="s">
        <v>639</v>
      </c>
      <c r="D48" s="4" t="s">
        <v>774</v>
      </c>
      <c r="E48" s="4">
        <v>38961</v>
      </c>
      <c r="F48" s="4" t="s">
        <v>640</v>
      </c>
      <c r="G48" s="4" t="s">
        <v>641</v>
      </c>
      <c r="H48" s="4" t="s">
        <v>641</v>
      </c>
      <c r="I48" s="4" t="s">
        <v>641</v>
      </c>
      <c r="J48" s="4" t="s">
        <v>642</v>
      </c>
      <c r="K48" s="4"/>
      <c r="L48" s="4" t="s">
        <v>643</v>
      </c>
      <c r="M48" s="4" t="s">
        <v>274</v>
      </c>
      <c r="N48" s="4" t="s">
        <v>644</v>
      </c>
      <c r="O48" s="4" t="s">
        <v>645</v>
      </c>
      <c r="P48" s="4" t="s">
        <v>80</v>
      </c>
      <c r="Q48" s="20" t="s">
        <v>646</v>
      </c>
      <c r="R48" s="21"/>
      <c r="S48" s="6">
        <v>29271</v>
      </c>
      <c r="T48" s="4" t="s">
        <v>647</v>
      </c>
      <c r="U48" s="7">
        <v>10882000000</v>
      </c>
      <c r="V48" s="7">
        <v>13679000000</v>
      </c>
      <c r="W48" s="7">
        <v>11607000000</v>
      </c>
      <c r="X48" s="7">
        <v>21060000000</v>
      </c>
      <c r="Y48" s="7">
        <v>26759000000</v>
      </c>
      <c r="Z48" s="8">
        <f t="shared" si="14"/>
        <v>19808666666.666668</v>
      </c>
      <c r="AA48" s="9">
        <f t="shared" si="15"/>
        <v>0.25224783494549685</v>
      </c>
      <c r="AB48" s="7">
        <v>505000000</v>
      </c>
      <c r="AC48" s="7">
        <v>5616000000</v>
      </c>
      <c r="AD48" s="10">
        <f t="shared" si="2"/>
        <v>6121000000</v>
      </c>
      <c r="AE48" s="7">
        <v>279000000</v>
      </c>
      <c r="AF48" s="7">
        <v>4848000000</v>
      </c>
      <c r="AG48" s="10">
        <f t="shared" si="3"/>
        <v>5127000000</v>
      </c>
      <c r="AH48" s="7">
        <v>646000000</v>
      </c>
      <c r="AI48" s="7">
        <v>14042000000</v>
      </c>
      <c r="AJ48" s="10">
        <f t="shared" si="4"/>
        <v>14688000000</v>
      </c>
      <c r="AK48" s="8">
        <f t="shared" si="5"/>
        <v>8645333333.333334</v>
      </c>
      <c r="AL48" s="9">
        <f t="shared" si="6"/>
        <v>0.74149362232019655</v>
      </c>
      <c r="AM48" s="7">
        <v>653000000</v>
      </c>
      <c r="AN48" s="7">
        <v>728000000</v>
      </c>
      <c r="AO48" s="7">
        <v>820000000</v>
      </c>
      <c r="AP48" s="8">
        <f t="shared" si="18"/>
        <v>733666666.66666663</v>
      </c>
      <c r="AQ48" s="9">
        <f t="shared" si="19"/>
        <v>4.1396021943257158E-2</v>
      </c>
      <c r="AR48" s="6">
        <v>55</v>
      </c>
      <c r="AS48" s="6">
        <v>64</v>
      </c>
      <c r="AT48" s="6">
        <v>77</v>
      </c>
      <c r="AU48" s="9">
        <f t="shared" si="8"/>
        <v>0.18321595661992318</v>
      </c>
      <c r="AV48" s="6">
        <v>31</v>
      </c>
      <c r="AW48" s="6">
        <v>8</v>
      </c>
      <c r="AX48" s="9">
        <f t="shared" si="9"/>
        <v>0.25806451612903225</v>
      </c>
      <c r="AY48" s="6" t="s">
        <v>406</v>
      </c>
      <c r="AZ48" s="6" t="s">
        <v>406</v>
      </c>
      <c r="BA48" s="6"/>
      <c r="BB48" s="6">
        <v>10</v>
      </c>
      <c r="BC48" s="6">
        <v>13</v>
      </c>
      <c r="BD48" s="6">
        <v>11</v>
      </c>
      <c r="BE48" s="11">
        <f t="shared" si="10"/>
        <v>11.333333333333334</v>
      </c>
      <c r="BF48" s="12" t="s">
        <v>648</v>
      </c>
      <c r="BG48" s="6">
        <v>8</v>
      </c>
      <c r="BH48" s="6">
        <v>9</v>
      </c>
      <c r="BI48" s="6">
        <v>8</v>
      </c>
      <c r="BJ48" s="13">
        <f t="shared" si="16"/>
        <v>8.3333333333333339</v>
      </c>
      <c r="BK48" s="14">
        <f t="shared" si="17"/>
        <v>0.1038961038961039</v>
      </c>
      <c r="BL48" s="15">
        <v>28268000000</v>
      </c>
      <c r="BM48" s="16">
        <v>17251000000</v>
      </c>
      <c r="BN48" s="16">
        <v>11017000000</v>
      </c>
      <c r="BO48" s="17">
        <f t="shared" si="13"/>
        <v>1.5658527729872016</v>
      </c>
    </row>
    <row r="49" spans="1:67" s="18" customFormat="1" ht="18" customHeight="1" thickBot="1" x14ac:dyDescent="0.35">
      <c r="A49" s="4">
        <v>43</v>
      </c>
      <c r="B49" s="4" t="s">
        <v>629</v>
      </c>
      <c r="C49" s="28" t="s">
        <v>649</v>
      </c>
      <c r="D49" s="4" t="s">
        <v>775</v>
      </c>
      <c r="E49" s="4">
        <v>35309</v>
      </c>
      <c r="F49" s="4" t="s">
        <v>650</v>
      </c>
      <c r="G49" s="4" t="s">
        <v>651</v>
      </c>
      <c r="H49" s="4" t="s">
        <v>651</v>
      </c>
      <c r="I49" s="4" t="s">
        <v>651</v>
      </c>
      <c r="J49" s="4" t="s">
        <v>652</v>
      </c>
      <c r="K49" s="4"/>
      <c r="L49" s="4" t="s">
        <v>653</v>
      </c>
      <c r="M49" s="4" t="s">
        <v>387</v>
      </c>
      <c r="N49" s="4" t="s">
        <v>654</v>
      </c>
      <c r="O49" s="4" t="s">
        <v>654</v>
      </c>
      <c r="P49" s="4" t="s">
        <v>80</v>
      </c>
      <c r="Q49" s="20" t="s">
        <v>655</v>
      </c>
      <c r="R49" s="21"/>
      <c r="S49" s="6">
        <v>27199</v>
      </c>
      <c r="T49" s="4" t="s">
        <v>656</v>
      </c>
      <c r="U49" s="7">
        <v>35501000000</v>
      </c>
      <c r="V49" s="7">
        <v>18882000000</v>
      </c>
      <c r="W49" s="7">
        <v>20186000000</v>
      </c>
      <c r="X49" s="7">
        <v>20975000000</v>
      </c>
      <c r="Y49" s="7">
        <v>35992000000</v>
      </c>
      <c r="Z49" s="8">
        <f t="shared" si="14"/>
        <v>25717666666.666668</v>
      </c>
      <c r="AA49" s="9">
        <f t="shared" si="15"/>
        <v>3.439859393739253E-3</v>
      </c>
      <c r="AB49" s="7">
        <v>10848000000</v>
      </c>
      <c r="AC49" s="7">
        <v>194000000</v>
      </c>
      <c r="AD49" s="10">
        <f t="shared" si="2"/>
        <v>11042000000</v>
      </c>
      <c r="AE49" s="7">
        <v>11631000000</v>
      </c>
      <c r="AF49" s="7">
        <v>11183000000</v>
      </c>
      <c r="AG49" s="10">
        <f t="shared" si="3"/>
        <v>22814000000</v>
      </c>
      <c r="AH49" s="7">
        <v>14015000000</v>
      </c>
      <c r="AI49" s="7">
        <v>11460000000</v>
      </c>
      <c r="AJ49" s="10">
        <f t="shared" si="4"/>
        <v>25475000000</v>
      </c>
      <c r="AK49" s="8">
        <f t="shared" si="5"/>
        <v>19777000000</v>
      </c>
      <c r="AL49" s="9">
        <f t="shared" si="6"/>
        <v>0.99056420359545316</v>
      </c>
      <c r="AM49" s="7">
        <v>764000000</v>
      </c>
      <c r="AN49" s="7">
        <v>666000000</v>
      </c>
      <c r="AO49" s="7">
        <v>694000000</v>
      </c>
      <c r="AP49" s="8">
        <f t="shared" si="18"/>
        <v>708000000</v>
      </c>
      <c r="AQ49" s="9">
        <f t="shared" si="19"/>
        <v>2.6985340816300076E-2</v>
      </c>
      <c r="AR49" s="6">
        <v>166</v>
      </c>
      <c r="AS49" s="6">
        <v>166</v>
      </c>
      <c r="AT49" s="6">
        <v>167</v>
      </c>
      <c r="AU49" s="9">
        <f t="shared" si="8"/>
        <v>3.0075255876909068E-3</v>
      </c>
      <c r="AV49" s="6">
        <v>5</v>
      </c>
      <c r="AW49" s="6">
        <v>2</v>
      </c>
      <c r="AX49" s="9">
        <f t="shared" si="9"/>
        <v>0.4</v>
      </c>
      <c r="AY49" s="6" t="s">
        <v>406</v>
      </c>
      <c r="AZ49" s="6" t="s">
        <v>406</v>
      </c>
      <c r="BA49" s="6"/>
      <c r="BB49" s="6">
        <v>17</v>
      </c>
      <c r="BC49" s="6">
        <v>16</v>
      </c>
      <c r="BD49" s="6">
        <v>13</v>
      </c>
      <c r="BE49" s="11">
        <f t="shared" si="10"/>
        <v>15.333333333333334</v>
      </c>
      <c r="BF49" s="12" t="s">
        <v>657</v>
      </c>
      <c r="BG49" s="6">
        <v>12</v>
      </c>
      <c r="BH49" s="6">
        <v>8</v>
      </c>
      <c r="BI49" s="6">
        <v>10</v>
      </c>
      <c r="BJ49" s="13">
        <f t="shared" si="16"/>
        <v>10</v>
      </c>
      <c r="BK49" s="14">
        <f t="shared" si="17"/>
        <v>5.9880239520958084E-2</v>
      </c>
      <c r="BL49" s="15">
        <v>81491000000</v>
      </c>
      <c r="BM49" s="16">
        <v>65478000000</v>
      </c>
      <c r="BN49" s="16">
        <v>16013000000</v>
      </c>
      <c r="BO49" s="17">
        <f t="shared" si="13"/>
        <v>4.0890526447261601</v>
      </c>
    </row>
    <row r="50" spans="1:67" s="18" customFormat="1" ht="18" customHeight="1" thickBot="1" x14ac:dyDescent="0.35">
      <c r="A50" s="4">
        <v>44</v>
      </c>
      <c r="B50" s="4" t="s">
        <v>629</v>
      </c>
      <c r="C50" s="28" t="s">
        <v>658</v>
      </c>
      <c r="D50" s="4" t="s">
        <v>774</v>
      </c>
      <c r="E50" s="4">
        <v>32530</v>
      </c>
      <c r="F50" s="4" t="s">
        <v>659</v>
      </c>
      <c r="G50" s="4" t="s">
        <v>660</v>
      </c>
      <c r="H50" s="4" t="s">
        <v>660</v>
      </c>
      <c r="I50" s="4" t="s">
        <v>660</v>
      </c>
      <c r="J50" s="4" t="s">
        <v>661</v>
      </c>
      <c r="K50" s="4"/>
      <c r="L50" s="4" t="s">
        <v>662</v>
      </c>
      <c r="M50" s="4" t="s">
        <v>387</v>
      </c>
      <c r="N50" s="4" t="s">
        <v>663</v>
      </c>
      <c r="O50" s="4" t="s">
        <v>663</v>
      </c>
      <c r="P50" s="4" t="s">
        <v>80</v>
      </c>
      <c r="Q50" s="20" t="s">
        <v>664</v>
      </c>
      <c r="R50" s="21"/>
      <c r="S50" s="6">
        <v>29294</v>
      </c>
      <c r="T50" s="4" t="s">
        <v>665</v>
      </c>
      <c r="U50" s="7">
        <v>13443000000</v>
      </c>
      <c r="V50" s="7">
        <v>18013000000</v>
      </c>
      <c r="W50" s="7">
        <v>24432000000</v>
      </c>
      <c r="X50" s="7">
        <v>27621000000</v>
      </c>
      <c r="Y50" s="7">
        <v>25611000000</v>
      </c>
      <c r="Z50" s="8">
        <f t="shared" si="14"/>
        <v>25888000000</v>
      </c>
      <c r="AA50" s="9">
        <f t="shared" si="15"/>
        <v>0.17485044137191763</v>
      </c>
      <c r="AB50" s="7">
        <v>4524000000</v>
      </c>
      <c r="AC50" s="7">
        <v>2611000000</v>
      </c>
      <c r="AD50" s="10">
        <f t="shared" si="2"/>
        <v>7135000000</v>
      </c>
      <c r="AE50" s="7">
        <v>12223000000</v>
      </c>
      <c r="AF50" s="7">
        <v>1334000000</v>
      </c>
      <c r="AG50" s="10">
        <f t="shared" si="3"/>
        <v>13557000000</v>
      </c>
      <c r="AH50" s="7">
        <v>10993000000</v>
      </c>
      <c r="AI50" s="7">
        <v>705000000</v>
      </c>
      <c r="AJ50" s="10">
        <f t="shared" si="4"/>
        <v>11698000000</v>
      </c>
      <c r="AK50" s="8">
        <f t="shared" si="5"/>
        <v>10796666666.666666</v>
      </c>
      <c r="AL50" s="9">
        <f t="shared" si="6"/>
        <v>0.45186959208899874</v>
      </c>
      <c r="AM50" s="7">
        <v>326000000</v>
      </c>
      <c r="AN50" s="7">
        <v>386000000</v>
      </c>
      <c r="AO50" s="7">
        <v>399000000</v>
      </c>
      <c r="AP50" s="8">
        <f t="shared" si="18"/>
        <v>370333333.33333331</v>
      </c>
      <c r="AQ50" s="9">
        <f t="shared" si="19"/>
        <v>1.5412546353522868E-2</v>
      </c>
      <c r="AR50" s="6">
        <v>97</v>
      </c>
      <c r="AS50" s="6">
        <v>100</v>
      </c>
      <c r="AT50" s="6">
        <v>128</v>
      </c>
      <c r="AU50" s="9">
        <f t="shared" si="8"/>
        <v>0.14873305378838086</v>
      </c>
      <c r="AV50" s="6">
        <v>23</v>
      </c>
      <c r="AW50" s="6">
        <v>16</v>
      </c>
      <c r="AX50" s="9">
        <f t="shared" si="9"/>
        <v>0.69565217391304346</v>
      </c>
      <c r="AY50" s="6" t="s">
        <v>406</v>
      </c>
      <c r="AZ50" s="6" t="s">
        <v>406</v>
      </c>
      <c r="BA50" s="6"/>
      <c r="BB50" s="6">
        <v>4</v>
      </c>
      <c r="BC50" s="6">
        <v>5</v>
      </c>
      <c r="BD50" s="6">
        <v>4</v>
      </c>
      <c r="BE50" s="11">
        <f t="shared" si="10"/>
        <v>4.333333333333333</v>
      </c>
      <c r="BF50" s="12" t="s">
        <v>666</v>
      </c>
      <c r="BG50" s="6">
        <v>8</v>
      </c>
      <c r="BH50" s="6">
        <v>9</v>
      </c>
      <c r="BI50" s="6">
        <v>8</v>
      </c>
      <c r="BJ50" s="13">
        <f t="shared" si="16"/>
        <v>8.3333333333333339</v>
      </c>
      <c r="BK50" s="14">
        <f t="shared" si="17"/>
        <v>6.25E-2</v>
      </c>
      <c r="BL50" s="15">
        <v>37980000000</v>
      </c>
      <c r="BM50" s="16">
        <v>23070000000</v>
      </c>
      <c r="BN50" s="16">
        <v>14910000000</v>
      </c>
      <c r="BO50" s="17">
        <f t="shared" si="13"/>
        <v>1.5472837022132797</v>
      </c>
    </row>
    <row r="51" spans="1:67" ht="18" customHeight="1" thickBot="1" x14ac:dyDescent="0.35">
      <c r="A51" s="19">
        <v>45</v>
      </c>
      <c r="B51" s="19" t="s">
        <v>695</v>
      </c>
      <c r="C51" s="28" t="s">
        <v>667</v>
      </c>
      <c r="D51" s="4" t="s">
        <v>776</v>
      </c>
      <c r="E51" s="4" t="s">
        <v>669</v>
      </c>
      <c r="F51" s="4" t="s">
        <v>670</v>
      </c>
      <c r="G51" s="4" t="s">
        <v>668</v>
      </c>
      <c r="H51" s="4" t="s">
        <v>668</v>
      </c>
      <c r="I51" s="4" t="s">
        <v>668</v>
      </c>
      <c r="J51" s="4" t="s">
        <v>671</v>
      </c>
      <c r="K51" s="4" t="s">
        <v>672</v>
      </c>
      <c r="L51" s="4" t="s">
        <v>673</v>
      </c>
      <c r="M51" s="4" t="s">
        <v>128</v>
      </c>
      <c r="N51" s="4" t="s">
        <v>674</v>
      </c>
      <c r="O51" s="4" t="s">
        <v>675</v>
      </c>
      <c r="P51" s="4" t="s">
        <v>676</v>
      </c>
      <c r="Q51" s="20" t="s">
        <v>677</v>
      </c>
      <c r="R51" s="21" t="s">
        <v>678</v>
      </c>
      <c r="S51" s="6">
        <v>22211</v>
      </c>
      <c r="T51" s="4" t="s">
        <v>679</v>
      </c>
      <c r="U51" s="7">
        <v>15766000000</v>
      </c>
      <c r="V51" s="7">
        <v>18111000000</v>
      </c>
      <c r="W51" s="7">
        <v>18153000000</v>
      </c>
      <c r="X51" s="7">
        <v>16766000000</v>
      </c>
      <c r="Y51" s="7">
        <v>17052000000</v>
      </c>
      <c r="Z51" s="8">
        <f t="shared" si="14"/>
        <v>17323666666.666668</v>
      </c>
      <c r="AA51" s="9">
        <f t="shared" si="15"/>
        <v>1.9796343439611341E-2</v>
      </c>
      <c r="AB51" s="7">
        <v>578000000</v>
      </c>
      <c r="AC51" s="7">
        <v>0</v>
      </c>
      <c r="AD51" s="10">
        <f t="shared" si="2"/>
        <v>578000000</v>
      </c>
      <c r="AE51" s="7">
        <v>80000000</v>
      </c>
      <c r="AF51" s="7">
        <v>0</v>
      </c>
      <c r="AG51" s="10">
        <f t="shared" si="3"/>
        <v>80000000</v>
      </c>
      <c r="AH51" s="7">
        <v>100000000</v>
      </c>
      <c r="AI51" s="7">
        <v>0</v>
      </c>
      <c r="AJ51" s="10">
        <f t="shared" si="4"/>
        <v>100000000</v>
      </c>
      <c r="AK51" s="8">
        <f t="shared" si="5"/>
        <v>252666666.66666666</v>
      </c>
      <c r="AL51" s="9">
        <f t="shared" si="6"/>
        <v>5.7724500202035751E-3</v>
      </c>
      <c r="AM51" s="7">
        <v>398000000</v>
      </c>
      <c r="AN51" s="7">
        <v>379000000</v>
      </c>
      <c r="AO51" s="7">
        <v>380000000</v>
      </c>
      <c r="AP51" s="8">
        <f t="shared" si="18"/>
        <v>385666666.66666669</v>
      </c>
      <c r="AQ51" s="9">
        <f t="shared" si="19"/>
        <v>2.1935310076773584E-2</v>
      </c>
      <c r="AR51" s="6">
        <v>59</v>
      </c>
      <c r="AS51" s="6">
        <v>47</v>
      </c>
      <c r="AT51" s="6">
        <v>55</v>
      </c>
      <c r="AU51" s="9">
        <f t="shared" si="8"/>
        <v>-3.4493195347382155E-2</v>
      </c>
      <c r="AV51" s="6">
        <v>14</v>
      </c>
      <c r="AW51" s="6">
        <v>9</v>
      </c>
      <c r="AX51" s="9">
        <f t="shared" si="9"/>
        <v>0.6428571428571429</v>
      </c>
      <c r="AY51" s="6" t="s">
        <v>127</v>
      </c>
      <c r="AZ51" s="6" t="s">
        <v>127</v>
      </c>
      <c r="BA51" s="6" t="s">
        <v>132</v>
      </c>
      <c r="BB51" s="6">
        <v>2</v>
      </c>
      <c r="BC51" s="6">
        <v>2</v>
      </c>
      <c r="BD51" s="6">
        <v>2</v>
      </c>
      <c r="BE51" s="11">
        <f t="shared" si="10"/>
        <v>2</v>
      </c>
      <c r="BF51" s="22" t="s">
        <v>680</v>
      </c>
      <c r="BG51" s="6">
        <v>8</v>
      </c>
      <c r="BH51" s="6">
        <v>8</v>
      </c>
      <c r="BI51" s="6">
        <v>8</v>
      </c>
      <c r="BJ51" s="13">
        <f t="shared" si="16"/>
        <v>8</v>
      </c>
      <c r="BK51" s="14">
        <f t="shared" si="17"/>
        <v>0.14545454545454545</v>
      </c>
      <c r="BL51" s="15">
        <v>17721000000</v>
      </c>
      <c r="BM51" s="16">
        <v>12001000000</v>
      </c>
      <c r="BN51" s="16">
        <v>5720000000</v>
      </c>
      <c r="BO51" s="17">
        <f t="shared" si="13"/>
        <v>2.0980769230769232</v>
      </c>
    </row>
    <row r="52" spans="1:67" ht="18" customHeight="1" thickBot="1" x14ac:dyDescent="0.35">
      <c r="A52" s="19">
        <v>46</v>
      </c>
      <c r="B52" s="19" t="s">
        <v>695</v>
      </c>
      <c r="C52" s="28" t="s">
        <v>681</v>
      </c>
      <c r="D52" s="4" t="s">
        <v>777</v>
      </c>
      <c r="E52" s="5" t="s">
        <v>683</v>
      </c>
      <c r="F52" s="4" t="s">
        <v>684</v>
      </c>
      <c r="G52" s="4" t="s">
        <v>682</v>
      </c>
      <c r="H52" s="4" t="s">
        <v>685</v>
      </c>
      <c r="I52" s="4" t="s">
        <v>682</v>
      </c>
      <c r="J52" s="4" t="s">
        <v>686</v>
      </c>
      <c r="K52" s="4" t="s">
        <v>687</v>
      </c>
      <c r="L52" s="4" t="s">
        <v>688</v>
      </c>
      <c r="M52" s="4" t="s">
        <v>129</v>
      </c>
      <c r="N52" s="4" t="s">
        <v>689</v>
      </c>
      <c r="O52" s="4" t="s">
        <v>690</v>
      </c>
      <c r="P52" s="4" t="s">
        <v>691</v>
      </c>
      <c r="Q52" s="20" t="s">
        <v>692</v>
      </c>
      <c r="R52" s="21" t="s">
        <v>678</v>
      </c>
      <c r="S52" s="6">
        <v>30399</v>
      </c>
      <c r="T52" s="4" t="s">
        <v>693</v>
      </c>
      <c r="U52" s="7">
        <v>7478000000</v>
      </c>
      <c r="V52" s="7">
        <v>4212000000</v>
      </c>
      <c r="W52" s="7">
        <v>5004000000</v>
      </c>
      <c r="X52" s="7">
        <v>5088000000</v>
      </c>
      <c r="Y52" s="7">
        <v>7121000000</v>
      </c>
      <c r="Z52" s="8">
        <f t="shared" si="14"/>
        <v>5737666666.666667</v>
      </c>
      <c r="AA52" s="9">
        <f t="shared" si="15"/>
        <v>-1.2154828861776101E-2</v>
      </c>
      <c r="AB52" s="7">
        <v>710000000</v>
      </c>
      <c r="AC52" s="7">
        <v>0</v>
      </c>
      <c r="AD52" s="10">
        <f t="shared" si="2"/>
        <v>710000000</v>
      </c>
      <c r="AE52" s="7">
        <v>1021000000</v>
      </c>
      <c r="AF52" s="7">
        <v>0</v>
      </c>
      <c r="AG52" s="10">
        <f t="shared" si="3"/>
        <v>1021000000</v>
      </c>
      <c r="AH52" s="7">
        <v>1100000000</v>
      </c>
      <c r="AI52" s="7">
        <v>0</v>
      </c>
      <c r="AJ52" s="10">
        <f t="shared" si="4"/>
        <v>1100000000</v>
      </c>
      <c r="AK52" s="8">
        <f t="shared" si="5"/>
        <v>943666666.66666663</v>
      </c>
      <c r="AL52" s="9">
        <f t="shared" si="6"/>
        <v>0.1917155638180445</v>
      </c>
      <c r="AM52" s="7">
        <v>107000000</v>
      </c>
      <c r="AN52" s="7">
        <v>130000000</v>
      </c>
      <c r="AO52" s="7">
        <v>140000000</v>
      </c>
      <c r="AP52" s="8">
        <f t="shared" si="18"/>
        <v>125666666.66666667</v>
      </c>
      <c r="AQ52" s="9">
        <f t="shared" si="19"/>
        <v>2.4400162667751118E-2</v>
      </c>
      <c r="AR52" s="6">
        <v>27</v>
      </c>
      <c r="AS52" s="6">
        <v>30</v>
      </c>
      <c r="AT52" s="6">
        <v>30</v>
      </c>
      <c r="AU52" s="9">
        <f t="shared" si="8"/>
        <v>5.4092553389459841E-2</v>
      </c>
      <c r="AV52" s="6">
        <v>1</v>
      </c>
      <c r="AW52" s="6">
        <v>0</v>
      </c>
      <c r="AX52" s="9">
        <f t="shared" si="9"/>
        <v>0</v>
      </c>
      <c r="AY52" s="6" t="s">
        <v>127</v>
      </c>
      <c r="AZ52" s="6" t="s">
        <v>127</v>
      </c>
      <c r="BA52" s="6" t="s">
        <v>132</v>
      </c>
      <c r="BB52" s="6">
        <v>3</v>
      </c>
      <c r="BC52" s="6">
        <v>3</v>
      </c>
      <c r="BD52" s="6">
        <v>3</v>
      </c>
      <c r="BE52" s="11">
        <f t="shared" si="10"/>
        <v>3</v>
      </c>
      <c r="BF52" s="22" t="s">
        <v>694</v>
      </c>
      <c r="BG52" s="6">
        <v>5</v>
      </c>
      <c r="BH52" s="6">
        <v>6</v>
      </c>
      <c r="BI52" s="6">
        <v>6</v>
      </c>
      <c r="BJ52" s="13">
        <f t="shared" si="16"/>
        <v>5.666666666666667</v>
      </c>
      <c r="BK52" s="14">
        <f t="shared" si="17"/>
        <v>0.2</v>
      </c>
      <c r="BL52" s="15">
        <v>10693000000</v>
      </c>
      <c r="BM52" s="16">
        <v>7702000000</v>
      </c>
      <c r="BN52" s="16">
        <v>2991000000</v>
      </c>
      <c r="BO52" s="17">
        <f t="shared" si="13"/>
        <v>2.5750585088599132</v>
      </c>
    </row>
    <row r="53" spans="1:67" ht="18" customHeight="1" thickBot="1" x14ac:dyDescent="0.35">
      <c r="A53" s="19">
        <v>47</v>
      </c>
      <c r="B53" s="19" t="s">
        <v>696</v>
      </c>
      <c r="C53" s="28" t="s">
        <v>139</v>
      </c>
      <c r="D53" s="4" t="s">
        <v>768</v>
      </c>
      <c r="E53" s="4">
        <v>42543</v>
      </c>
      <c r="F53" s="4" t="s">
        <v>141</v>
      </c>
      <c r="G53" s="4" t="s">
        <v>140</v>
      </c>
      <c r="H53" s="4" t="s">
        <v>140</v>
      </c>
      <c r="I53" s="4" t="s">
        <v>140</v>
      </c>
      <c r="J53" s="4" t="s">
        <v>142</v>
      </c>
      <c r="K53" s="4" t="s">
        <v>143</v>
      </c>
      <c r="L53" s="4" t="s">
        <v>144</v>
      </c>
      <c r="M53" s="4" t="s">
        <v>145</v>
      </c>
      <c r="N53" s="4" t="s">
        <v>146</v>
      </c>
      <c r="O53" s="4" t="s">
        <v>147</v>
      </c>
      <c r="P53" s="4" t="s">
        <v>148</v>
      </c>
      <c r="Q53" s="20" t="s">
        <v>149</v>
      </c>
      <c r="R53" s="21"/>
      <c r="S53" s="6">
        <v>28121</v>
      </c>
      <c r="T53" s="4" t="s">
        <v>150</v>
      </c>
      <c r="U53" s="7">
        <v>333000000</v>
      </c>
      <c r="V53" s="7">
        <v>302000000</v>
      </c>
      <c r="W53" s="7">
        <v>8508000000</v>
      </c>
      <c r="X53" s="7">
        <v>8250000000</v>
      </c>
      <c r="Y53" s="7">
        <v>12319000000</v>
      </c>
      <c r="Z53" s="8">
        <f t="shared" si="14"/>
        <v>9692333333.333334</v>
      </c>
      <c r="AA53" s="9">
        <f t="shared" si="15"/>
        <v>1.4662256222027832</v>
      </c>
      <c r="AB53" s="7">
        <v>700000000</v>
      </c>
      <c r="AC53" s="7">
        <v>150000000</v>
      </c>
      <c r="AD53" s="10">
        <f t="shared" si="2"/>
        <v>850000000</v>
      </c>
      <c r="AE53" s="7">
        <v>0</v>
      </c>
      <c r="AF53" s="7">
        <v>4200000000</v>
      </c>
      <c r="AG53" s="10">
        <f t="shared" si="3"/>
        <v>4200000000</v>
      </c>
      <c r="AH53" s="7">
        <v>0</v>
      </c>
      <c r="AI53" s="7">
        <v>7700000000</v>
      </c>
      <c r="AJ53" s="10">
        <f t="shared" si="4"/>
        <v>7700000000</v>
      </c>
      <c r="AK53" s="8">
        <f t="shared" si="5"/>
        <v>4250000000</v>
      </c>
      <c r="AL53" s="9">
        <f t="shared" si="6"/>
        <v>0.79444234274512493</v>
      </c>
      <c r="AM53" s="7">
        <v>534000000</v>
      </c>
      <c r="AN53" s="7">
        <v>439000000</v>
      </c>
      <c r="AO53" s="7">
        <v>313000000</v>
      </c>
      <c r="AP53" s="8">
        <f t="shared" si="18"/>
        <v>428666666.66666669</v>
      </c>
      <c r="AQ53" s="9">
        <f t="shared" si="19"/>
        <v>3.2293565360938199E-2</v>
      </c>
      <c r="AR53" s="6">
        <v>20</v>
      </c>
      <c r="AS53" s="6">
        <v>24</v>
      </c>
      <c r="AT53" s="6">
        <v>32</v>
      </c>
      <c r="AU53" s="9">
        <f t="shared" si="8"/>
        <v>0.26491106406735176</v>
      </c>
      <c r="AV53" s="6">
        <v>14</v>
      </c>
      <c r="AW53" s="6">
        <v>11</v>
      </c>
      <c r="AX53" s="9">
        <f t="shared" si="9"/>
        <v>0.7857142857142857</v>
      </c>
      <c r="AY53" s="6" t="s">
        <v>136</v>
      </c>
      <c r="AZ53" s="6" t="s">
        <v>136</v>
      </c>
      <c r="BA53" s="6"/>
      <c r="BB53" s="6">
        <v>2</v>
      </c>
      <c r="BC53" s="6">
        <v>3</v>
      </c>
      <c r="BD53" s="6">
        <v>1</v>
      </c>
      <c r="BE53" s="11">
        <f t="shared" si="10"/>
        <v>2</v>
      </c>
      <c r="BF53" s="22" t="s">
        <v>697</v>
      </c>
      <c r="BG53" s="6">
        <v>6</v>
      </c>
      <c r="BH53" s="6">
        <v>8</v>
      </c>
      <c r="BI53" s="6">
        <v>8</v>
      </c>
      <c r="BJ53" s="13">
        <f t="shared" si="16"/>
        <v>7.333333333333333</v>
      </c>
      <c r="BK53" s="14">
        <f t="shared" si="17"/>
        <v>0.25</v>
      </c>
      <c r="BL53" s="15">
        <v>10374295276</v>
      </c>
      <c r="BM53" s="16">
        <v>7254010181</v>
      </c>
      <c r="BN53" s="16">
        <v>3120285095</v>
      </c>
      <c r="BO53" s="17">
        <f t="shared" si="13"/>
        <v>2.3247908316531571</v>
      </c>
    </row>
    <row r="54" spans="1:67" ht="18" customHeight="1" thickBot="1" x14ac:dyDescent="0.35">
      <c r="A54" s="19">
        <v>48</v>
      </c>
      <c r="B54" s="19" t="s">
        <v>696</v>
      </c>
      <c r="C54" s="28" t="s">
        <v>152</v>
      </c>
      <c r="D54" s="4" t="s">
        <v>769</v>
      </c>
      <c r="E54" s="4">
        <v>41218</v>
      </c>
      <c r="F54" s="4" t="s">
        <v>154</v>
      </c>
      <c r="G54" s="4" t="s">
        <v>153</v>
      </c>
      <c r="H54" s="4" t="s">
        <v>153</v>
      </c>
      <c r="I54" s="4" t="s">
        <v>155</v>
      </c>
      <c r="J54" s="4" t="s">
        <v>156</v>
      </c>
      <c r="K54" s="4" t="s">
        <v>157</v>
      </c>
      <c r="L54" s="4" t="s">
        <v>158</v>
      </c>
      <c r="M54" s="4" t="s">
        <v>138</v>
      </c>
      <c r="N54" s="4" t="s">
        <v>159</v>
      </c>
      <c r="O54" s="4" t="s">
        <v>160</v>
      </c>
      <c r="P54" s="4" t="s">
        <v>161</v>
      </c>
      <c r="Q54" s="20" t="s">
        <v>162</v>
      </c>
      <c r="R54" s="21"/>
      <c r="S54" s="6">
        <v>10792</v>
      </c>
      <c r="T54" s="4" t="s">
        <v>163</v>
      </c>
      <c r="U54" s="7">
        <v>14142000000</v>
      </c>
      <c r="V54" s="7">
        <v>15023000000</v>
      </c>
      <c r="W54" s="7">
        <v>16632000000</v>
      </c>
      <c r="X54" s="7">
        <v>19093000000</v>
      </c>
      <c r="Y54" s="7">
        <v>20451000000</v>
      </c>
      <c r="Z54" s="8">
        <f t="shared" si="14"/>
        <v>18725333333.333332</v>
      </c>
      <c r="AA54" s="9">
        <f t="shared" si="15"/>
        <v>9.6606785758619695E-2</v>
      </c>
      <c r="AB54" s="7">
        <v>572000000</v>
      </c>
      <c r="AC54" s="7">
        <v>300000000</v>
      </c>
      <c r="AD54" s="10">
        <f t="shared" si="2"/>
        <v>872000000</v>
      </c>
      <c r="AE54" s="7">
        <v>652000000</v>
      </c>
      <c r="AF54" s="7">
        <v>396000000</v>
      </c>
      <c r="AG54" s="10">
        <f t="shared" si="3"/>
        <v>1048000000</v>
      </c>
      <c r="AH54" s="7">
        <v>1790000000</v>
      </c>
      <c r="AI54" s="7">
        <v>304000000</v>
      </c>
      <c r="AJ54" s="10">
        <f t="shared" si="4"/>
        <v>2094000000</v>
      </c>
      <c r="AK54" s="8">
        <f t="shared" si="5"/>
        <v>1338000000</v>
      </c>
      <c r="AL54" s="9">
        <f t="shared" si="6"/>
        <v>0.11182711478211337</v>
      </c>
      <c r="AM54" s="7">
        <v>615000000</v>
      </c>
      <c r="AN54" s="7">
        <v>871000000</v>
      </c>
      <c r="AO54" s="7">
        <v>800000000</v>
      </c>
      <c r="AP54" s="8">
        <f t="shared" si="18"/>
        <v>762000000</v>
      </c>
      <c r="AQ54" s="9">
        <f t="shared" si="19"/>
        <v>4.2722870976929651E-2</v>
      </c>
      <c r="AR54" s="6">
        <v>62</v>
      </c>
      <c r="AS54" s="6">
        <v>59</v>
      </c>
      <c r="AT54" s="6">
        <v>59</v>
      </c>
      <c r="AU54" s="9">
        <f t="shared" si="8"/>
        <v>-2.449351451371351E-2</v>
      </c>
      <c r="AV54" s="6">
        <v>18</v>
      </c>
      <c r="AW54" s="6">
        <v>3</v>
      </c>
      <c r="AX54" s="9">
        <f t="shared" si="9"/>
        <v>0.16666666666666666</v>
      </c>
      <c r="AY54" s="6" t="s">
        <v>136</v>
      </c>
      <c r="AZ54" s="6" t="s">
        <v>136</v>
      </c>
      <c r="BA54" s="6"/>
      <c r="BB54" s="6">
        <v>1</v>
      </c>
      <c r="BC54" s="6">
        <v>2</v>
      </c>
      <c r="BD54" s="6">
        <v>0</v>
      </c>
      <c r="BE54" s="11">
        <f t="shared" si="10"/>
        <v>1</v>
      </c>
      <c r="BF54" s="22" t="s">
        <v>164</v>
      </c>
      <c r="BG54" s="6">
        <v>8</v>
      </c>
      <c r="BH54" s="6">
        <v>8</v>
      </c>
      <c r="BI54" s="6">
        <v>7</v>
      </c>
      <c r="BJ54" s="13">
        <f t="shared" si="16"/>
        <v>7.666666666666667</v>
      </c>
      <c r="BK54" s="14">
        <f t="shared" si="17"/>
        <v>0.11864406779661017</v>
      </c>
      <c r="BL54" s="15">
        <v>23248860592</v>
      </c>
      <c r="BM54" s="16">
        <v>1703670840</v>
      </c>
      <c r="BN54" s="16">
        <v>21545189752</v>
      </c>
      <c r="BO54" s="17">
        <f t="shared" si="13"/>
        <v>7.9074301949085934E-2</v>
      </c>
    </row>
    <row r="55" spans="1:67" ht="18" customHeight="1" thickBot="1" x14ac:dyDescent="0.35">
      <c r="A55" s="19">
        <v>49</v>
      </c>
      <c r="B55" s="19" t="s">
        <v>696</v>
      </c>
      <c r="C55" s="28" t="s">
        <v>165</v>
      </c>
      <c r="D55" s="4" t="s">
        <v>778</v>
      </c>
      <c r="E55" s="4">
        <v>40975</v>
      </c>
      <c r="F55" s="4" t="s">
        <v>167</v>
      </c>
      <c r="G55" s="4" t="s">
        <v>166</v>
      </c>
      <c r="H55" s="4" t="s">
        <v>166</v>
      </c>
      <c r="I55" s="4" t="s">
        <v>166</v>
      </c>
      <c r="J55" s="4" t="s">
        <v>168</v>
      </c>
      <c r="K55" s="4" t="s">
        <v>169</v>
      </c>
      <c r="L55" s="4" t="s">
        <v>170</v>
      </c>
      <c r="M55" s="4" t="s">
        <v>137</v>
      </c>
      <c r="N55" s="4" t="s">
        <v>171</v>
      </c>
      <c r="O55" s="4" t="s">
        <v>172</v>
      </c>
      <c r="P55" s="4" t="s">
        <v>173</v>
      </c>
      <c r="Q55" s="20" t="s">
        <v>174</v>
      </c>
      <c r="R55" s="21"/>
      <c r="S55" s="6">
        <v>27199</v>
      </c>
      <c r="T55" s="4" t="s">
        <v>175</v>
      </c>
      <c r="U55" s="7">
        <v>3102000000</v>
      </c>
      <c r="V55" s="7">
        <v>5019000000</v>
      </c>
      <c r="W55" s="7">
        <v>4452000000</v>
      </c>
      <c r="X55" s="7">
        <v>5559000000</v>
      </c>
      <c r="Y55" s="7">
        <v>7206000000</v>
      </c>
      <c r="Z55" s="8">
        <f t="shared" si="14"/>
        <v>5739000000</v>
      </c>
      <c r="AA55" s="9">
        <f t="shared" si="15"/>
        <v>0.23456259948945313</v>
      </c>
      <c r="AB55" s="7">
        <v>2639000000</v>
      </c>
      <c r="AC55" s="7"/>
      <c r="AD55" s="10">
        <f t="shared" si="2"/>
        <v>2639000000</v>
      </c>
      <c r="AE55" s="7">
        <v>2730000000</v>
      </c>
      <c r="AF55" s="7">
        <v>0</v>
      </c>
      <c r="AG55" s="10">
        <f t="shared" si="3"/>
        <v>2730000000</v>
      </c>
      <c r="AH55" s="7">
        <v>1988000000</v>
      </c>
      <c r="AI55" s="7">
        <v>609000000</v>
      </c>
      <c r="AJ55" s="10">
        <f t="shared" si="4"/>
        <v>2597000000</v>
      </c>
      <c r="AK55" s="8">
        <f t="shared" si="5"/>
        <v>2655333333.3333335</v>
      </c>
      <c r="AL55" s="9">
        <f t="shared" si="6"/>
        <v>0.45251786025439972</v>
      </c>
      <c r="AM55" s="7">
        <v>667000000</v>
      </c>
      <c r="AN55" s="7">
        <v>371000000</v>
      </c>
      <c r="AO55" s="7">
        <v>246000000</v>
      </c>
      <c r="AP55" s="8">
        <f t="shared" si="18"/>
        <v>428000000</v>
      </c>
      <c r="AQ55" s="9">
        <f t="shared" si="19"/>
        <v>4.2864610559330892E-2</v>
      </c>
      <c r="AR55" s="6">
        <v>38</v>
      </c>
      <c r="AS55" s="6">
        <v>40</v>
      </c>
      <c r="AT55" s="6">
        <v>41</v>
      </c>
      <c r="AU55" s="9">
        <f t="shared" si="8"/>
        <v>3.8723913473186933E-2</v>
      </c>
      <c r="AV55" s="6">
        <v>11</v>
      </c>
      <c r="AW55" s="6">
        <v>8</v>
      </c>
      <c r="AX55" s="9">
        <f t="shared" si="9"/>
        <v>0.72727272727272729</v>
      </c>
      <c r="AY55" s="6" t="s">
        <v>136</v>
      </c>
      <c r="AZ55" s="6" t="s">
        <v>136</v>
      </c>
      <c r="BA55" s="6"/>
      <c r="BB55" s="6">
        <v>1</v>
      </c>
      <c r="BC55" s="6">
        <v>1</v>
      </c>
      <c r="BD55" s="6">
        <v>3</v>
      </c>
      <c r="BE55" s="11">
        <f t="shared" si="10"/>
        <v>1.6666666666666667</v>
      </c>
      <c r="BF55" s="22" t="s">
        <v>698</v>
      </c>
      <c r="BG55" s="6">
        <v>3</v>
      </c>
      <c r="BH55" s="6">
        <v>3</v>
      </c>
      <c r="BI55" s="6">
        <v>3</v>
      </c>
      <c r="BJ55" s="13">
        <f t="shared" si="16"/>
        <v>3</v>
      </c>
      <c r="BK55" s="14">
        <f t="shared" si="17"/>
        <v>7.3170731707317069E-2</v>
      </c>
      <c r="BL55" s="15">
        <v>11919913254</v>
      </c>
      <c r="BM55" s="16">
        <v>5176144733</v>
      </c>
      <c r="BN55" s="16">
        <v>6743768521</v>
      </c>
      <c r="BO55" s="17">
        <f t="shared" si="13"/>
        <v>0.76754484037842619</v>
      </c>
    </row>
    <row r="56" spans="1:67" ht="18" customHeight="1" thickBot="1" x14ac:dyDescent="0.35">
      <c r="A56" s="19">
        <v>50</v>
      </c>
      <c r="B56" s="19" t="s">
        <v>696</v>
      </c>
      <c r="C56" s="28" t="s">
        <v>177</v>
      </c>
      <c r="D56" s="4" t="s">
        <v>779</v>
      </c>
      <c r="E56" s="4">
        <v>41913</v>
      </c>
      <c r="F56" s="4" t="s">
        <v>179</v>
      </c>
      <c r="G56" s="4" t="s">
        <v>178</v>
      </c>
      <c r="H56" s="4" t="s">
        <v>178</v>
      </c>
      <c r="I56" s="4" t="s">
        <v>178</v>
      </c>
      <c r="J56" s="4" t="s">
        <v>180</v>
      </c>
      <c r="K56" s="4" t="s">
        <v>181</v>
      </c>
      <c r="L56" s="4" t="s">
        <v>182</v>
      </c>
      <c r="M56" s="4" t="s">
        <v>137</v>
      </c>
      <c r="N56" s="4" t="s">
        <v>183</v>
      </c>
      <c r="O56" s="4" t="s">
        <v>184</v>
      </c>
      <c r="P56" s="4" t="s">
        <v>185</v>
      </c>
      <c r="Q56" s="20" t="s">
        <v>186</v>
      </c>
      <c r="R56" s="21"/>
      <c r="S56" s="6">
        <v>29299</v>
      </c>
      <c r="T56" s="4" t="s">
        <v>187</v>
      </c>
      <c r="U56" s="7">
        <v>2884000000</v>
      </c>
      <c r="V56" s="7">
        <v>3564000000</v>
      </c>
      <c r="W56" s="7">
        <v>4486000000</v>
      </c>
      <c r="X56" s="7">
        <v>7115000000</v>
      </c>
      <c r="Y56" s="7">
        <v>10566000000</v>
      </c>
      <c r="Z56" s="8">
        <f t="shared" si="14"/>
        <v>7389000000</v>
      </c>
      <c r="AA56" s="9">
        <f t="shared" si="15"/>
        <v>0.38349896180125342</v>
      </c>
      <c r="AB56" s="7">
        <v>379000000</v>
      </c>
      <c r="AC56" s="7"/>
      <c r="AD56" s="10">
        <f t="shared" si="2"/>
        <v>379000000</v>
      </c>
      <c r="AE56" s="7">
        <v>1560000000</v>
      </c>
      <c r="AF56" s="7">
        <v>0</v>
      </c>
      <c r="AG56" s="10">
        <f t="shared" si="3"/>
        <v>1560000000</v>
      </c>
      <c r="AH56" s="7">
        <v>1789000000</v>
      </c>
      <c r="AI56" s="7">
        <v>0</v>
      </c>
      <c r="AJ56" s="10">
        <f t="shared" si="4"/>
        <v>1789000000</v>
      </c>
      <c r="AK56" s="8">
        <f t="shared" si="5"/>
        <v>1242666666.6666667</v>
      </c>
      <c r="AL56" s="9">
        <f t="shared" si="6"/>
        <v>0.24211665989985112</v>
      </c>
      <c r="AM56" s="7">
        <v>94000000</v>
      </c>
      <c r="AN56" s="7">
        <v>186000000</v>
      </c>
      <c r="AO56" s="7">
        <v>373000000</v>
      </c>
      <c r="AP56" s="8">
        <f t="shared" si="18"/>
        <v>217666666.66666666</v>
      </c>
      <c r="AQ56" s="9">
        <f t="shared" si="19"/>
        <v>5.0480443903099199E-2</v>
      </c>
      <c r="AR56" s="6">
        <v>28</v>
      </c>
      <c r="AS56" s="6">
        <v>18</v>
      </c>
      <c r="AT56" s="6">
        <v>35</v>
      </c>
      <c r="AU56" s="9">
        <f t="shared" si="8"/>
        <v>0.1180339887498949</v>
      </c>
      <c r="AV56" s="6">
        <v>14</v>
      </c>
      <c r="AW56" s="6">
        <v>2</v>
      </c>
      <c r="AX56" s="9">
        <f t="shared" si="9"/>
        <v>0.14285714285714285</v>
      </c>
      <c r="AY56" s="6" t="s">
        <v>136</v>
      </c>
      <c r="AZ56" s="6" t="s">
        <v>136</v>
      </c>
      <c r="BA56" s="6"/>
      <c r="BB56" s="6">
        <v>0</v>
      </c>
      <c r="BC56" s="6">
        <v>1</v>
      </c>
      <c r="BD56" s="6">
        <v>0</v>
      </c>
      <c r="BE56" s="11">
        <f t="shared" si="10"/>
        <v>0.33333333333333331</v>
      </c>
      <c r="BF56" s="22" t="s">
        <v>188</v>
      </c>
      <c r="BG56" s="6">
        <v>2</v>
      </c>
      <c r="BH56" s="6">
        <v>5</v>
      </c>
      <c r="BI56" s="6">
        <v>5</v>
      </c>
      <c r="BJ56" s="13">
        <f t="shared" si="16"/>
        <v>4</v>
      </c>
      <c r="BK56" s="14">
        <f t="shared" si="17"/>
        <v>0.14285714285714285</v>
      </c>
      <c r="BL56" s="15">
        <v>3697012150</v>
      </c>
      <c r="BM56" s="16">
        <v>1979834885</v>
      </c>
      <c r="BN56" s="16">
        <v>1717177265</v>
      </c>
      <c r="BO56" s="17">
        <f t="shared" si="13"/>
        <v>1.1529589433505574</v>
      </c>
    </row>
    <row r="57" spans="1:67" ht="18" customHeight="1" thickBot="1" x14ac:dyDescent="0.35">
      <c r="A57" s="19">
        <v>51</v>
      </c>
      <c r="B57" s="19" t="s">
        <v>751</v>
      </c>
      <c r="C57" s="28" t="s">
        <v>699</v>
      </c>
      <c r="D57" s="4" t="s">
        <v>780</v>
      </c>
      <c r="E57" s="4" t="s">
        <v>700</v>
      </c>
      <c r="F57" s="4" t="s">
        <v>701</v>
      </c>
      <c r="G57" s="4" t="s">
        <v>781</v>
      </c>
      <c r="H57" s="4" t="s">
        <v>781</v>
      </c>
      <c r="I57" s="4" t="s">
        <v>781</v>
      </c>
      <c r="J57" s="4" t="s">
        <v>702</v>
      </c>
      <c r="K57" s="4" t="s">
        <v>703</v>
      </c>
      <c r="L57" s="4" t="s">
        <v>704</v>
      </c>
      <c r="M57" s="4" t="s">
        <v>128</v>
      </c>
      <c r="N57" s="4" t="s">
        <v>705</v>
      </c>
      <c r="O57" s="4"/>
      <c r="P57" s="4" t="s">
        <v>706</v>
      </c>
      <c r="Q57" s="20" t="s">
        <v>707</v>
      </c>
      <c r="R57" s="21" t="s">
        <v>708</v>
      </c>
      <c r="S57" s="6" t="s">
        <v>709</v>
      </c>
      <c r="T57" s="4" t="s">
        <v>710</v>
      </c>
      <c r="U57" s="7">
        <v>6765000000</v>
      </c>
      <c r="V57" s="7">
        <v>6559000000</v>
      </c>
      <c r="W57" s="7">
        <v>7745000000</v>
      </c>
      <c r="X57" s="7">
        <v>9850000000</v>
      </c>
      <c r="Y57" s="7">
        <v>10083000000</v>
      </c>
      <c r="Z57" s="8">
        <f t="shared" si="14"/>
        <v>9226000000</v>
      </c>
      <c r="AA57" s="9">
        <f t="shared" si="15"/>
        <v>0.10491912687961835</v>
      </c>
      <c r="AB57" s="7">
        <v>436000000</v>
      </c>
      <c r="AC57" s="7">
        <v>321000000</v>
      </c>
      <c r="AD57" s="10">
        <f t="shared" si="2"/>
        <v>757000000</v>
      </c>
      <c r="AE57" s="7">
        <v>522000000</v>
      </c>
      <c r="AF57" s="7">
        <v>335000000</v>
      </c>
      <c r="AG57" s="10">
        <f t="shared" si="3"/>
        <v>857000000</v>
      </c>
      <c r="AH57" s="7">
        <v>165000000</v>
      </c>
      <c r="AI57" s="7">
        <v>784000000</v>
      </c>
      <c r="AJ57" s="10">
        <f t="shared" si="4"/>
        <v>949000000</v>
      </c>
      <c r="AK57" s="8">
        <f t="shared" si="5"/>
        <v>854333333.33333337</v>
      </c>
      <c r="AL57" s="9">
        <f t="shared" si="6"/>
        <v>0.10286147843052244</v>
      </c>
      <c r="AM57" s="7">
        <v>7745000000</v>
      </c>
      <c r="AN57" s="7">
        <v>9850000000</v>
      </c>
      <c r="AO57" s="7">
        <v>10083000000</v>
      </c>
      <c r="AP57" s="8">
        <f t="shared" si="18"/>
        <v>9226000000</v>
      </c>
      <c r="AQ57" s="9">
        <f t="shared" si="19"/>
        <v>1.0928896596574897</v>
      </c>
      <c r="AR57" s="6">
        <v>24</v>
      </c>
      <c r="AS57" s="6">
        <v>24</v>
      </c>
      <c r="AT57" s="6">
        <v>25</v>
      </c>
      <c r="AU57" s="9">
        <f t="shared" si="8"/>
        <v>2.0620726159657599E-2</v>
      </c>
      <c r="AV57" s="6"/>
      <c r="AW57" s="6"/>
      <c r="AX57" s="9" t="e">
        <f t="shared" si="9"/>
        <v>#DIV/0!</v>
      </c>
      <c r="AY57" s="6" t="s">
        <v>127</v>
      </c>
      <c r="AZ57" s="6" t="s">
        <v>127</v>
      </c>
      <c r="BA57" s="6"/>
      <c r="BB57" s="6">
        <v>2</v>
      </c>
      <c r="BC57" s="6">
        <v>2</v>
      </c>
      <c r="BD57" s="6">
        <v>0</v>
      </c>
      <c r="BE57" s="11">
        <f t="shared" si="10"/>
        <v>1.3333333333333333</v>
      </c>
      <c r="BF57" s="22"/>
      <c r="BG57" s="6">
        <v>6</v>
      </c>
      <c r="BH57" s="6">
        <v>7</v>
      </c>
      <c r="BI57" s="6">
        <v>9</v>
      </c>
      <c r="BJ57" s="13">
        <f t="shared" si="16"/>
        <v>7.333333333333333</v>
      </c>
      <c r="BK57" s="14">
        <f t="shared" si="17"/>
        <v>0.36</v>
      </c>
      <c r="BL57" s="15">
        <v>15562087000</v>
      </c>
      <c r="BM57" s="16">
        <v>11822508000</v>
      </c>
      <c r="BN57" s="16">
        <v>3739579000</v>
      </c>
      <c r="BO57" s="17">
        <f t="shared" si="13"/>
        <v>3.1614542706545308</v>
      </c>
    </row>
    <row r="58" spans="1:67" ht="18" customHeight="1" thickBot="1" x14ac:dyDescent="0.35">
      <c r="A58" s="19">
        <v>52</v>
      </c>
      <c r="B58" s="19" t="s">
        <v>751</v>
      </c>
      <c r="C58" s="28" t="s">
        <v>711</v>
      </c>
      <c r="D58" s="4" t="s">
        <v>785</v>
      </c>
      <c r="E58" s="4" t="s">
        <v>712</v>
      </c>
      <c r="F58" s="4" t="s">
        <v>713</v>
      </c>
      <c r="G58" s="4" t="s">
        <v>782</v>
      </c>
      <c r="H58" s="4" t="s">
        <v>714</v>
      </c>
      <c r="I58" s="4" t="s">
        <v>782</v>
      </c>
      <c r="J58" s="4" t="s">
        <v>715</v>
      </c>
      <c r="K58" s="4" t="s">
        <v>716</v>
      </c>
      <c r="L58" s="4" t="s">
        <v>717</v>
      </c>
      <c r="M58" s="4" t="s">
        <v>128</v>
      </c>
      <c r="N58" s="4" t="s">
        <v>718</v>
      </c>
      <c r="O58" s="4" t="s">
        <v>719</v>
      </c>
      <c r="P58" s="4" t="s">
        <v>720</v>
      </c>
      <c r="Q58" s="20" t="s">
        <v>721</v>
      </c>
      <c r="R58" s="21" t="s">
        <v>722</v>
      </c>
      <c r="S58" s="6" t="s">
        <v>723</v>
      </c>
      <c r="T58" s="4" t="s">
        <v>724</v>
      </c>
      <c r="U58" s="7">
        <v>24874000000</v>
      </c>
      <c r="V58" s="7">
        <v>23690000000</v>
      </c>
      <c r="W58" s="7">
        <v>26067000000</v>
      </c>
      <c r="X58" s="7">
        <v>29689000000</v>
      </c>
      <c r="Y58" s="7">
        <v>37653000000</v>
      </c>
      <c r="Z58" s="8">
        <f t="shared" si="14"/>
        <v>31136333333.333332</v>
      </c>
      <c r="AA58" s="9">
        <f t="shared" si="15"/>
        <v>0.10920926520762775</v>
      </c>
      <c r="AB58" s="7">
        <v>139000000</v>
      </c>
      <c r="AC58" s="7">
        <v>43000000</v>
      </c>
      <c r="AD58" s="10">
        <f t="shared" si="2"/>
        <v>182000000</v>
      </c>
      <c r="AE58" s="7">
        <v>211000000</v>
      </c>
      <c r="AF58" s="7">
        <v>0</v>
      </c>
      <c r="AG58" s="10">
        <f t="shared" si="3"/>
        <v>211000000</v>
      </c>
      <c r="AH58" s="7">
        <v>219000000</v>
      </c>
      <c r="AI58" s="7">
        <v>2000000</v>
      </c>
      <c r="AJ58" s="10">
        <f t="shared" si="4"/>
        <v>221000000</v>
      </c>
      <c r="AK58" s="8">
        <f t="shared" si="5"/>
        <v>204666666.66666666</v>
      </c>
      <c r="AL58" s="9">
        <f t="shared" si="6"/>
        <v>7.0978171268293207E-3</v>
      </c>
      <c r="AM58" s="7">
        <v>247000000</v>
      </c>
      <c r="AN58" s="7">
        <v>345000000</v>
      </c>
      <c r="AO58" s="7">
        <v>55000000</v>
      </c>
      <c r="AP58" s="8">
        <f t="shared" si="18"/>
        <v>215666666.66666666</v>
      </c>
      <c r="AQ58" s="9">
        <f t="shared" si="19"/>
        <v>1.7664250768127268E-3</v>
      </c>
      <c r="AR58" s="6">
        <v>120</v>
      </c>
      <c r="AS58" s="6">
        <v>82</v>
      </c>
      <c r="AT58" s="6">
        <v>111</v>
      </c>
      <c r="AU58" s="9">
        <f t="shared" si="8"/>
        <v>-3.8230796916432719E-2</v>
      </c>
      <c r="AV58" s="6"/>
      <c r="AW58" s="6"/>
      <c r="AX58" s="9" t="e">
        <f t="shared" si="9"/>
        <v>#DIV/0!</v>
      </c>
      <c r="AY58" s="6" t="s">
        <v>127</v>
      </c>
      <c r="AZ58" s="6" t="s">
        <v>127</v>
      </c>
      <c r="BA58" s="6"/>
      <c r="BB58" s="6">
        <v>1</v>
      </c>
      <c r="BC58" s="6">
        <v>0</v>
      </c>
      <c r="BD58" s="6">
        <v>0</v>
      </c>
      <c r="BE58" s="11">
        <f t="shared" si="10"/>
        <v>0.33333333333333331</v>
      </c>
      <c r="BF58" s="22"/>
      <c r="BG58" s="6">
        <v>7</v>
      </c>
      <c r="BH58" s="6">
        <v>6</v>
      </c>
      <c r="BI58" s="6">
        <v>5</v>
      </c>
      <c r="BJ58" s="13">
        <f t="shared" si="16"/>
        <v>6</v>
      </c>
      <c r="BK58" s="14">
        <f t="shared" si="17"/>
        <v>4.5045045045045043E-2</v>
      </c>
      <c r="BL58" s="15">
        <v>53401031000</v>
      </c>
      <c r="BM58" s="16">
        <v>38389071000</v>
      </c>
      <c r="BN58" s="16">
        <v>15011960000</v>
      </c>
      <c r="BO58" s="17">
        <f t="shared" si="13"/>
        <v>2.5572324333398169</v>
      </c>
    </row>
    <row r="59" spans="1:67" ht="18" customHeight="1" thickBot="1" x14ac:dyDescent="0.35">
      <c r="A59" s="19">
        <v>53</v>
      </c>
      <c r="B59" s="19" t="s">
        <v>751</v>
      </c>
      <c r="C59" s="28" t="s">
        <v>725</v>
      </c>
      <c r="D59" s="4" t="s">
        <v>780</v>
      </c>
      <c r="E59" s="4" t="s">
        <v>726</v>
      </c>
      <c r="F59" s="4" t="s">
        <v>727</v>
      </c>
      <c r="G59" s="4" t="s">
        <v>783</v>
      </c>
      <c r="H59" s="4" t="s">
        <v>783</v>
      </c>
      <c r="I59" s="4" t="s">
        <v>783</v>
      </c>
      <c r="J59" s="4" t="s">
        <v>728</v>
      </c>
      <c r="K59" s="4" t="s">
        <v>729</v>
      </c>
      <c r="L59" s="4" t="s">
        <v>730</v>
      </c>
      <c r="M59" s="4" t="s">
        <v>731</v>
      </c>
      <c r="N59" s="4" t="s">
        <v>732</v>
      </c>
      <c r="O59" s="4" t="s">
        <v>733</v>
      </c>
      <c r="P59" s="4" t="s">
        <v>734</v>
      </c>
      <c r="Q59" s="20" t="s">
        <v>735</v>
      </c>
      <c r="R59" s="21" t="s">
        <v>722</v>
      </c>
      <c r="S59" s="6" t="s">
        <v>736</v>
      </c>
      <c r="T59" s="4" t="s">
        <v>737</v>
      </c>
      <c r="U59" s="7">
        <v>8859000000</v>
      </c>
      <c r="V59" s="7">
        <v>8013000000</v>
      </c>
      <c r="W59" s="7">
        <v>8682000000</v>
      </c>
      <c r="X59" s="7">
        <v>8176000000</v>
      </c>
      <c r="Y59" s="7">
        <v>9654000000</v>
      </c>
      <c r="Z59" s="8">
        <f t="shared" si="14"/>
        <v>8837333333.333334</v>
      </c>
      <c r="AA59" s="9">
        <f t="shared" si="15"/>
        <v>2.171706747437474E-2</v>
      </c>
      <c r="AB59" s="7">
        <v>3000000</v>
      </c>
      <c r="AC59" s="7">
        <v>0</v>
      </c>
      <c r="AD59" s="10">
        <f t="shared" si="2"/>
        <v>3000000</v>
      </c>
      <c r="AE59" s="7">
        <v>3000000</v>
      </c>
      <c r="AF59" s="7">
        <v>595000000</v>
      </c>
      <c r="AG59" s="10">
        <f t="shared" si="3"/>
        <v>598000000</v>
      </c>
      <c r="AH59" s="7">
        <v>0</v>
      </c>
      <c r="AI59" s="7">
        <v>278000000</v>
      </c>
      <c r="AJ59" s="10">
        <f t="shared" si="4"/>
        <v>278000000</v>
      </c>
      <c r="AK59" s="8">
        <f t="shared" si="5"/>
        <v>293000000</v>
      </c>
      <c r="AL59" s="9">
        <f t="shared" si="6"/>
        <v>3.145745322872661E-2</v>
      </c>
      <c r="AM59" s="7">
        <v>747000000</v>
      </c>
      <c r="AN59" s="7">
        <v>539000000</v>
      </c>
      <c r="AO59" s="7">
        <v>544000000</v>
      </c>
      <c r="AP59" s="8">
        <f t="shared" si="18"/>
        <v>610000000</v>
      </c>
      <c r="AQ59" s="9">
        <f t="shared" si="19"/>
        <v>6.1557030778515383E-2</v>
      </c>
      <c r="AR59" s="6">
        <v>15</v>
      </c>
      <c r="AS59" s="6">
        <v>15</v>
      </c>
      <c r="AT59" s="6">
        <v>16</v>
      </c>
      <c r="AU59" s="9">
        <f t="shared" si="8"/>
        <v>3.2795558988644391E-2</v>
      </c>
      <c r="AV59" s="6"/>
      <c r="AW59" s="6"/>
      <c r="AX59" s="9" t="e">
        <f t="shared" si="9"/>
        <v>#DIV/0!</v>
      </c>
      <c r="AY59" s="6" t="s">
        <v>127</v>
      </c>
      <c r="AZ59" s="6" t="s">
        <v>127</v>
      </c>
      <c r="BA59" s="6"/>
      <c r="BB59" s="6">
        <v>0</v>
      </c>
      <c r="BC59" s="6">
        <v>0</v>
      </c>
      <c r="BD59" s="6">
        <v>0</v>
      </c>
      <c r="BE59" s="11">
        <f t="shared" si="10"/>
        <v>0</v>
      </c>
      <c r="BF59" s="22"/>
      <c r="BG59" s="6">
        <v>8</v>
      </c>
      <c r="BH59" s="6">
        <v>9</v>
      </c>
      <c r="BI59" s="6">
        <v>10</v>
      </c>
      <c r="BJ59" s="13">
        <f t="shared" si="16"/>
        <v>9</v>
      </c>
      <c r="BK59" s="14">
        <f t="shared" si="17"/>
        <v>0.625</v>
      </c>
      <c r="BL59" s="15">
        <v>9369930000</v>
      </c>
      <c r="BM59" s="16">
        <v>783411000</v>
      </c>
      <c r="BN59" s="16">
        <v>8586519000</v>
      </c>
      <c r="BO59" s="17">
        <f t="shared" si="13"/>
        <v>9.1237322132519588E-2</v>
      </c>
    </row>
    <row r="60" spans="1:67" ht="18" customHeight="1" thickBot="1" x14ac:dyDescent="0.35">
      <c r="A60" s="19">
        <v>54</v>
      </c>
      <c r="B60" s="19" t="s">
        <v>751</v>
      </c>
      <c r="C60" s="28" t="s">
        <v>738</v>
      </c>
      <c r="D60" s="4" t="s">
        <v>786</v>
      </c>
      <c r="E60" s="4" t="s">
        <v>739</v>
      </c>
      <c r="F60" s="4" t="s">
        <v>740</v>
      </c>
      <c r="G60" s="4" t="s">
        <v>784</v>
      </c>
      <c r="H60" s="4" t="s">
        <v>784</v>
      </c>
      <c r="I60" s="4" t="s">
        <v>784</v>
      </c>
      <c r="J60" s="4" t="s">
        <v>741</v>
      </c>
      <c r="K60" s="4" t="s">
        <v>742</v>
      </c>
      <c r="L60" s="4" t="s">
        <v>743</v>
      </c>
      <c r="M60" s="4" t="s">
        <v>744</v>
      </c>
      <c r="N60" s="4" t="s">
        <v>745</v>
      </c>
      <c r="O60" s="4" t="s">
        <v>746</v>
      </c>
      <c r="P60" s="4" t="s">
        <v>747</v>
      </c>
      <c r="Q60" s="20" t="s">
        <v>748</v>
      </c>
      <c r="R60" s="21" t="s">
        <v>708</v>
      </c>
      <c r="S60" s="6" t="s">
        <v>749</v>
      </c>
      <c r="T60" s="4" t="s">
        <v>750</v>
      </c>
      <c r="U60" s="7">
        <v>21988000000</v>
      </c>
      <c r="V60" s="7">
        <v>23471000000</v>
      </c>
      <c r="W60" s="7">
        <v>24249000000</v>
      </c>
      <c r="X60" s="7">
        <v>26179000000</v>
      </c>
      <c r="Y60" s="7">
        <v>25128000000</v>
      </c>
      <c r="Z60" s="8">
        <f t="shared" si="14"/>
        <v>25185333333.333332</v>
      </c>
      <c r="AA60" s="9">
        <f t="shared" si="15"/>
        <v>3.3934551911725119E-2</v>
      </c>
      <c r="AB60" s="7">
        <v>172000000</v>
      </c>
      <c r="AC60" s="7">
        <v>0</v>
      </c>
      <c r="AD60" s="10">
        <f t="shared" si="2"/>
        <v>172000000</v>
      </c>
      <c r="AE60" s="7">
        <v>313000000</v>
      </c>
      <c r="AF60" s="7">
        <v>0</v>
      </c>
      <c r="AG60" s="10">
        <f t="shared" si="3"/>
        <v>313000000</v>
      </c>
      <c r="AH60" s="7">
        <v>338000000</v>
      </c>
      <c r="AI60" s="7">
        <v>0</v>
      </c>
      <c r="AJ60" s="10">
        <f t="shared" si="4"/>
        <v>338000000</v>
      </c>
      <c r="AK60" s="8">
        <f t="shared" si="5"/>
        <v>274333333.33333331</v>
      </c>
      <c r="AL60" s="9">
        <f t="shared" si="6"/>
        <v>1.3420509291121818E-2</v>
      </c>
      <c r="AM60" s="7">
        <v>684000000</v>
      </c>
      <c r="AN60" s="7">
        <v>810000000</v>
      </c>
      <c r="AO60" s="7">
        <v>799000000</v>
      </c>
      <c r="AP60" s="8">
        <f t="shared" si="18"/>
        <v>764333333.33333337</v>
      </c>
      <c r="AQ60" s="9">
        <f t="shared" si="19"/>
        <v>3.1724813383450685E-2</v>
      </c>
      <c r="AR60" s="6">
        <v>83</v>
      </c>
      <c r="AS60" s="6">
        <v>84</v>
      </c>
      <c r="AT60" s="6">
        <v>75</v>
      </c>
      <c r="AU60" s="9">
        <f t="shared" si="8"/>
        <v>-4.9413624213283103E-2</v>
      </c>
      <c r="AV60" s="6"/>
      <c r="AW60" s="6"/>
      <c r="AX60" s="9" t="e">
        <f t="shared" si="9"/>
        <v>#DIV/0!</v>
      </c>
      <c r="AY60" s="6" t="s">
        <v>127</v>
      </c>
      <c r="AZ60" s="6" t="s">
        <v>127</v>
      </c>
      <c r="BA60" s="6"/>
      <c r="BB60" s="6">
        <v>0</v>
      </c>
      <c r="BC60" s="6">
        <v>0</v>
      </c>
      <c r="BD60" s="6">
        <v>2</v>
      </c>
      <c r="BE60" s="11">
        <f t="shared" si="10"/>
        <v>0.66666666666666663</v>
      </c>
      <c r="BF60" s="22"/>
      <c r="BG60" s="6">
        <v>8</v>
      </c>
      <c r="BH60" s="6">
        <v>11</v>
      </c>
      <c r="BI60" s="6">
        <v>8</v>
      </c>
      <c r="BJ60" s="13">
        <f t="shared" si="16"/>
        <v>9</v>
      </c>
      <c r="BK60" s="14">
        <f t="shared" si="17"/>
        <v>0.10666666666666667</v>
      </c>
      <c r="BL60" s="15">
        <v>18256183000</v>
      </c>
      <c r="BM60" s="16">
        <v>10402612000</v>
      </c>
      <c r="BN60" s="16">
        <v>7853571000</v>
      </c>
      <c r="BO60" s="17">
        <f t="shared" si="13"/>
        <v>1.3245709499538489</v>
      </c>
    </row>
  </sheetData>
  <mergeCells count="69">
    <mergeCell ref="BL2:BO2"/>
    <mergeCell ref="A3:A6"/>
    <mergeCell ref="C3:C6"/>
    <mergeCell ref="D3:D6"/>
    <mergeCell ref="E3:E6"/>
    <mergeCell ref="F3:F6"/>
    <mergeCell ref="G3:G6"/>
    <mergeCell ref="H3:H6"/>
    <mergeCell ref="I3:I6"/>
    <mergeCell ref="J3:K3"/>
    <mergeCell ref="AB3:AL3"/>
    <mergeCell ref="U4:U6"/>
    <mergeCell ref="V4:V6"/>
    <mergeCell ref="W4:W6"/>
    <mergeCell ref="X4:X6"/>
    <mergeCell ref="L3:Q3"/>
    <mergeCell ref="R3:R6"/>
    <mergeCell ref="S3:S6"/>
    <mergeCell ref="T3:T6"/>
    <mergeCell ref="U3:AA3"/>
    <mergeCell ref="AM3:AQ3"/>
    <mergeCell ref="AP4:AP6"/>
    <mergeCell ref="Y4:Y6"/>
    <mergeCell ref="Z4:Z6"/>
    <mergeCell ref="AA4:AA6"/>
    <mergeCell ref="AB4:AD5"/>
    <mergeCell ref="AE4:AG5"/>
    <mergeCell ref="AH4:AJ5"/>
    <mergeCell ref="AK4:AK6"/>
    <mergeCell ref="AL4:AL6"/>
    <mergeCell ref="AM4:AM6"/>
    <mergeCell ref="AN4:AN6"/>
    <mergeCell ref="AY3:AY6"/>
    <mergeCell ref="AQ4:AQ6"/>
    <mergeCell ref="AR4:AR6"/>
    <mergeCell ref="AS4:AS6"/>
    <mergeCell ref="AT4:AT6"/>
    <mergeCell ref="BN3:BN6"/>
    <mergeCell ref="BO3:BO6"/>
    <mergeCell ref="J4:J6"/>
    <mergeCell ref="K4:K6"/>
    <mergeCell ref="L4:L6"/>
    <mergeCell ref="M4:M6"/>
    <mergeCell ref="N4:N6"/>
    <mergeCell ref="O4:O6"/>
    <mergeCell ref="P4:P6"/>
    <mergeCell ref="Q4:Q6"/>
    <mergeCell ref="BA3:BA6"/>
    <mergeCell ref="BB3:BE3"/>
    <mergeCell ref="BF3:BF6"/>
    <mergeCell ref="BG3:BK3"/>
    <mergeCell ref="BL3:BL6"/>
    <mergeCell ref="BM3:BM6"/>
    <mergeCell ref="AO4:AO6"/>
    <mergeCell ref="BK4:BK6"/>
    <mergeCell ref="AU4:AU6"/>
    <mergeCell ref="AV4:AV6"/>
    <mergeCell ref="BB4:BB6"/>
    <mergeCell ref="BC4:BC6"/>
    <mergeCell ref="BD4:BD6"/>
    <mergeCell ref="BE4:BE6"/>
    <mergeCell ref="BG4:BG6"/>
    <mergeCell ref="BH4:BH6"/>
    <mergeCell ref="BI4:BI6"/>
    <mergeCell ref="BJ4:BJ6"/>
    <mergeCell ref="AZ3:AZ6"/>
    <mergeCell ref="AR3:AU3"/>
    <mergeCell ref="AW3:AW6"/>
    <mergeCell ref="AX3:AX6"/>
  </mergeCells>
  <phoneticPr fontId="2" type="noConversion"/>
  <dataValidations count="1">
    <dataValidation type="list" allowBlank="1" showInputMessage="1" showErrorMessage="1" sqref="R15:R18">
      <formula1>"지능형디지털기기, 라이프케이뷰티, 첨단신소재부품가공, 친환경융합섬유소재"</formula1>
    </dataValidation>
  </dataValidations>
  <hyperlinks>
    <hyperlink ref="Q7" r:id="rId1"/>
    <hyperlink ref="Q8" r:id="rId2"/>
    <hyperlink ref="Q9" r:id="rId3"/>
    <hyperlink ref="Q10" r:id="rId4"/>
    <hyperlink ref="Q11" r:id="rId5"/>
    <hyperlink ref="Q12" r:id="rId6"/>
    <hyperlink ref="Q13" r:id="rId7"/>
    <hyperlink ref="Q14" r:id="rId8"/>
    <hyperlink ref="Q15" r:id="rId9"/>
    <hyperlink ref="Q16" r:id="rId10"/>
    <hyperlink ref="Q17" r:id="rId11"/>
    <hyperlink ref="Q19" r:id="rId12"/>
    <hyperlink ref="Q20" r:id="rId13"/>
    <hyperlink ref="Q21" r:id="rId14"/>
    <hyperlink ref="Q22" r:id="rId15"/>
    <hyperlink ref="Q23" r:id="rId16"/>
    <hyperlink ref="Q27" r:id="rId17" display="soonjin_so@raytron.co.kr"/>
    <hyperlink ref="Q28" r:id="rId18" display="tax@switch-vr.com"/>
    <hyperlink ref="Q30" r:id="rId19"/>
    <hyperlink ref="Q29" r:id="rId20"/>
    <hyperlink ref="Q31" r:id="rId21"/>
    <hyperlink ref="Q32" r:id="rId22"/>
    <hyperlink ref="Q33" r:id="rId23"/>
    <hyperlink ref="Q34" r:id="rId24"/>
    <hyperlink ref="Q35" r:id="rId25"/>
    <hyperlink ref="Q36" r:id="rId26"/>
    <hyperlink ref="Q37" r:id="rId27"/>
    <hyperlink ref="Q38" r:id="rId28"/>
    <hyperlink ref="Q39" r:id="rId29"/>
    <hyperlink ref="Q40" r:id="rId30"/>
    <hyperlink ref="Q41" r:id="rId31"/>
    <hyperlink ref="Q42" r:id="rId32"/>
    <hyperlink ref="Q44" r:id="rId33"/>
    <hyperlink ref="Q45" r:id="rId34"/>
    <hyperlink ref="Q43" r:id="rId35"/>
    <hyperlink ref="Q46" r:id="rId36"/>
    <hyperlink ref="Q48" r:id="rId37"/>
    <hyperlink ref="Q51" r:id="rId38"/>
    <hyperlink ref="Q52" r:id="rId39"/>
    <hyperlink ref="Q53" r:id="rId40"/>
    <hyperlink ref="Q54" r:id="rId41"/>
    <hyperlink ref="Q55" r:id="rId42"/>
    <hyperlink ref="Q56" r:id="rId43"/>
    <hyperlink ref="Q57" r:id="rId44"/>
    <hyperlink ref="Q58" r:id="rId45"/>
    <hyperlink ref="Q59" r:id="rId46"/>
    <hyperlink ref="Q60" r:id="rId47"/>
  </hyperlinks>
  <pageMargins left="0.7" right="0.7" top="0.75" bottom="0.75" header="0.3" footer="0.3"/>
  <pageSetup paperSize="9" orientation="portrait" r:id="rId48"/>
  <legacyDrawing r:id="rId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현황조사서(1)_선도</vt:lpstr>
      <vt:lpstr>현황조사서(2)_협업</vt:lpstr>
      <vt:lpstr>취합_0203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TIPA</cp:lastModifiedBy>
  <cp:lastPrinted>2022-02-04T07:01:04Z</cp:lastPrinted>
  <dcterms:created xsi:type="dcterms:W3CDTF">2021-12-13T13:02:25Z</dcterms:created>
  <dcterms:modified xsi:type="dcterms:W3CDTF">2022-07-19T01:58:27Z</dcterms:modified>
</cp:coreProperties>
</file>